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4260" windowWidth="15480" windowHeight="9900" tabRatio="652" activeTab="14"/>
  </bookViews>
  <sheets>
    <sheet name="1" sheetId="1" r:id="rId1"/>
    <sheet name="2" sheetId="2" r:id="rId2"/>
    <sheet name="3" sheetId="3" r:id="rId3"/>
    <sheet name="4" sheetId="4" r:id="rId4"/>
    <sheet name="5" sheetId="5" r:id="rId5"/>
    <sheet name="6" sheetId="6" r:id="rId6"/>
    <sheet name="7" sheetId="7" r:id="rId7"/>
    <sheet name="8-ТЭ" sheetId="8" r:id="rId8"/>
    <sheet name="8-тн" sheetId="9" r:id="rId9"/>
    <sheet name="9" sheetId="10" r:id="rId10"/>
    <sheet name="10" sheetId="11" r:id="rId11"/>
    <sheet name="11" sheetId="12" r:id="rId12"/>
    <sheet name="12" sheetId="13" r:id="rId13"/>
    <sheet name="13" sheetId="14" r:id="rId14"/>
    <sheet name="14" sheetId="15" r:id="rId15"/>
  </sheets>
  <externalReferences>
    <externalReference r:id="rId18"/>
    <externalReference r:id="rId19"/>
  </externalReferences>
  <definedNames>
    <definedName name="god">'[2]Титульный'!$F$10</definedName>
    <definedName name="kind_of_fuels">'[1]TEHSHEET'!$K$2:$K$29</definedName>
    <definedName name="kind_of_purchase_method">'[1]TEHSHEET'!$O$2:$O$4</definedName>
    <definedName name="list_email">'[2]TEHSHEET'!$X$2:$X$3</definedName>
    <definedName name="List_open">'[2]TEHSHEET'!$V$2:$V$4</definedName>
    <definedName name="list_url">'[2]TEHSHEET'!$W$2:$W$3</definedName>
    <definedName name="MO_LIST_22">'[2]REESTR_MO'!$B$106:$B$110</definedName>
    <definedName name="MR_LIST">'[2]REESTR_MO'!$D$2:$D$28</definedName>
    <definedName name="no_kpp">'[2]TEHSHEET'!$Y$2</definedName>
    <definedName name="org">'[2]Титульный'!$F$13</definedName>
    <definedName name="ts_list">'[2]TEHSHEET'!$Q$2:$Q$6</definedName>
    <definedName name="vdet_gvs_list_with_no">'[2]TEHSHEET'!$J$2:$J$4</definedName>
    <definedName name="vdet_tbo_list_with_no">'[2]TEHSHEET'!$L$2:$L$6</definedName>
    <definedName name="vdet_vo_list_with_no">'[2]TEHSHEET'!$H$2:$H$6</definedName>
    <definedName name="vdet_vs_list_with_no">'[2]TEHSHEET'!$M$2:$M$5</definedName>
    <definedName name="yes_no">'[2]TEHSHEET'!$F$2:$F$3</definedName>
    <definedName name="юдшг">'[1]Титульный'!$G$27</definedName>
  </definedNames>
  <calcPr fullCalcOnLoad="1"/>
</workbook>
</file>

<file path=xl/sharedStrings.xml><?xml version="1.0" encoding="utf-8"?>
<sst xmlns="http://schemas.openxmlformats.org/spreadsheetml/2006/main" count="566" uniqueCount="246">
  <si>
    <t>способ приобретения</t>
  </si>
  <si>
    <t>Цена топлива (руб./т.), в том числе</t>
  </si>
  <si>
    <t>Средняя цена топлива (руб./тыс.м3) с учетом нерегулируемой цены</t>
  </si>
  <si>
    <t>Объем топлива (тыс.м3)</t>
  </si>
  <si>
    <t>Объем топлива  (т)</t>
  </si>
  <si>
    <t>Договор поставки</t>
  </si>
  <si>
    <t>Закрытое акционерное общество "Родниковский машиностроительный завод"</t>
  </si>
  <si>
    <t>-</t>
  </si>
  <si>
    <t>01.01.2013-30.06.2013</t>
  </si>
  <si>
    <t>01.07.2013-31.12.2013</t>
  </si>
  <si>
    <t>01.01.2014-30.06.2014</t>
  </si>
  <si>
    <t>01.07.2014-31.12.2014</t>
  </si>
  <si>
    <t>01.07.2015-31.12.2015</t>
  </si>
  <si>
    <t>01.07.2016-31.12.2016</t>
  </si>
  <si>
    <t>01.07.2017-31.12.2017</t>
  </si>
  <si>
    <t>01.01.2015-30.06.2015</t>
  </si>
  <si>
    <t>01.07.2018-31.12.2018</t>
  </si>
  <si>
    <t>средневзвешенная стоимость 1кВт•ч</t>
  </si>
  <si>
    <t>по приборам учета (тыс. Гкал)</t>
  </si>
  <si>
    <t>по нормативам потребления  (тыс. Гкал)</t>
  </si>
  <si>
    <t>производство и сбыт тепловой энергии</t>
  </si>
  <si>
    <t>В соответствии с действующим законодательством РФ</t>
  </si>
  <si>
    <t>Адрес фактического местонахождения органов управления регулируемой организации</t>
  </si>
  <si>
    <t>Цимбалов Юрий Васильевич</t>
  </si>
  <si>
    <t>www.rmz.rodniki.ru</t>
  </si>
  <si>
    <t>rmz37@mail.ru</t>
  </si>
  <si>
    <t>01.01.2016-30.06.2016</t>
  </si>
  <si>
    <t>01.01.2017-30.06.2017</t>
  </si>
  <si>
    <t>01.01.2018-30.06.2018</t>
  </si>
  <si>
    <t>01.07.2019-31.12.2019</t>
  </si>
  <si>
    <t>Общая информация о регулируемой организации</t>
  </si>
  <si>
    <t>форма 1</t>
  </si>
  <si>
    <t>Фирменное наименование юридического лица (согласно уставу регулируемой организации)</t>
  </si>
  <si>
    <t>Фамилия, имя и отчество (при наличии)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</si>
  <si>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</si>
  <si>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Почтовый адрес регулируемой организации</t>
  </si>
  <si>
    <t>155250 Ивановская обл. г.Родники ул.Колхозная д.2</t>
  </si>
  <si>
    <t>Контактные телефоны</t>
  </si>
  <si>
    <t>8(49336)2-50-45</t>
  </si>
  <si>
    <t>Официальный сайт регулируемой организации в информационно-телекоммуникационной сети "Интернет" (при наличии)</t>
  </si>
  <si>
    <t>Адрес электронной почты регулируемой организации (при наличии)</t>
  </si>
  <si>
    <t>Режим работы регулируемой организации, в том числе абонентских отделов, сбытовых подразделений и диспетчерских служб</t>
  </si>
  <si>
    <t>с 08:00 до 17:00</t>
  </si>
  <si>
    <t>Вид регулируемой деятельности</t>
  </si>
  <si>
    <t>Протяженность магистральных сетей (в однотрубном исчислении) (километров)</t>
  </si>
  <si>
    <t>Протяженность разводящих сетей (в однотрубном исчислении) (километров)</t>
  </si>
  <si>
    <t>Количество теплоэлектростанций с указанием их установленной электрической и тепловой мощности (штук)</t>
  </si>
  <si>
    <t>Количество тепловых станций с указанием их установленной тепловой мощности (штук)</t>
  </si>
  <si>
    <t>1 
(192 Гкал/час)</t>
  </si>
  <si>
    <t>Количество котельных с указанием их установленной тепловой мощности (штук)</t>
  </si>
  <si>
    <t>Количество центральных тепловых пунктов (штук)</t>
  </si>
  <si>
    <t>1053700010022 от 12.07.2005г., 
межрайонная инспекция Федеральной налоговой службы №1 по Ивановской области</t>
  </si>
  <si>
    <t>Информация о тарифах на тепловую энергию (мощность)</t>
  </si>
  <si>
    <t>Наименование органа исполнительной власти субъекта Российской Федерации в области государственного регулирования цен (тарифов) (далее - орган регулирования), принявшего решение об утверждении тарифа на тепловую энергию (мощность)</t>
  </si>
  <si>
    <t>Реквизиты (дата, номер) решения об утверждении тарифа на тепловую энергию (мощность)</t>
  </si>
  <si>
    <t>Величина установленного тарифа на тепловую энергию (мощность)</t>
  </si>
  <si>
    <t>Срок действия установленного тарифа на тепловую энергию (мощность)</t>
  </si>
  <si>
    <t>Источник официального опубликования решения об установлении тарифа на тепловую энергию (мощность)</t>
  </si>
  <si>
    <t>2013 год</t>
  </si>
  <si>
    <t>2014 год</t>
  </si>
  <si>
    <t>2015 год</t>
  </si>
  <si>
    <t>2016 год</t>
  </si>
  <si>
    <t>2017 год</t>
  </si>
  <si>
    <t>2018 год</t>
  </si>
  <si>
    <t>РСТ Ивановской области</t>
  </si>
  <si>
    <t>Департамент энергетики и тарифов Ивановской области</t>
  </si>
  <si>
    <t>постановление от 13.11.2012 №504-т/2</t>
  </si>
  <si>
    <t>постановление от 10.12.2013 № 582-т/1</t>
  </si>
  <si>
    <t>постановление от 19.12.2015 № 649-т/18</t>
  </si>
  <si>
    <t>постановление от 14.12.2015 № 56-т/5</t>
  </si>
  <si>
    <t>постановление от 13.12.2016 № 119-т/12</t>
  </si>
  <si>
    <t>постановление от 08.12.2017 № 171-т/8</t>
  </si>
  <si>
    <t>форма 2</t>
  </si>
  <si>
    <t>Информация о тарифах на теплоноситель, поставляемый теплоснабжающими организациями потребителям, другим теплоснабжающим организациям</t>
  </si>
  <si>
    <t>форма 3</t>
  </si>
  <si>
    <t>Наименование органа регулирования, принявшего решение об утверждении тарифа на теплоноситель, поставляемый теплоснабжающими организациями потребителям, другим теплоснабжающим организациям</t>
  </si>
  <si>
    <t>Реквизиты (дата, номер) решения об утверждении тарифа на теплоноситель, поставляемый теплоснабжающими организациями потребителям, другим теплоснабжающим организациям</t>
  </si>
  <si>
    <t>Величина установленного тарифа на теплоноситель, поставляемый теплоснабжающими организациями потребителям, другим теплоснабжающим организациям</t>
  </si>
  <si>
    <t>Срок действия установленного тарифа на теплоноситель, поставляемый теплоснабжающими организациями потребителям, другим теплоснабжающим организациям</t>
  </si>
  <si>
    <t>Источник официального опубликования решения об установлении тарифа на теплоноситель, поставляемый теплоснабжающими организациями потребителям, другим теплоснабжающим организациям</t>
  </si>
  <si>
    <t>Администрация МО "Родниковский муниципальный район"</t>
  </si>
  <si>
    <t>Доп. соглашение №1 к договору поставки тепловой энергии от 01.02.2013г., доп. соглашение №2 к договору поставки тепловой энергии от01.02.2013г.</t>
  </si>
  <si>
    <t xml:space="preserve">Постановление от 19.12.2013 №589-т/26 </t>
  </si>
  <si>
    <t>Постановление от 19.12.2014 №649-т/36</t>
  </si>
  <si>
    <t xml:space="preserve">Постановление от 14.12.2015 №56-т/5 </t>
  </si>
  <si>
    <t>Постановление от 13.12.2016 №119-т/12</t>
  </si>
  <si>
    <t>Постановление от 08.12.2017 № 171-т/8</t>
  </si>
  <si>
    <t>форма 4</t>
  </si>
  <si>
    <t>Информация о тарифах на услуги по передаче тепловой энергии, теплоносителя</t>
  </si>
  <si>
    <t>Наименование органа регулирования, принявшего решение об утверждении тарифа на услуги по передаче тепловой энергии, теплоносителя</t>
  </si>
  <si>
    <t>Реквизиты (дата, номер) решения об утверждении тарифа на услуги по передаче тепловой энергии, теплоносителя</t>
  </si>
  <si>
    <t>Величина установленного тарифа на услуги по передаче тепловой энергии, теплоносителя</t>
  </si>
  <si>
    <t>Срок действия установленного тарифа на услуги по передаче тепловой энергии, теплоносителя</t>
  </si>
  <si>
    <t>Источник официального опубликования решения об установлении тарифа на услуги по передаче тепловой энергии, теплоносителя</t>
  </si>
  <si>
    <t>форма 5</t>
  </si>
  <si>
    <t>Информация об утвержденной плате за услуги по поддержанию резервной тепловой мощности при отсутствии потребления тепловой энергии</t>
  </si>
  <si>
    <t>Наименование органа регулирования, принявшего решение об утверждении платы за услуги по поддержанию резервной тепловой мощности при отсутствии потребления тепловой энергии</t>
  </si>
  <si>
    <t>Реквизиты (дата, номер) решения об утверждении платы за услуги по поддержанию резервной тепловой мощности при отсутствии потребления тепловой энергии</t>
  </si>
  <si>
    <t>Величина утвержденной платы за услуги по поддержанию резервной тепловой мощности при отсутствии потребления тепловой энергии</t>
  </si>
  <si>
    <t>Срок действия утвержденной платы за услуги по поддержанию резервной тепловой мощности при отсутствии потребления тепловой энергии</t>
  </si>
  <si>
    <t>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t>
  </si>
  <si>
    <t>форма 6</t>
  </si>
  <si>
    <t>Информация о тарифах на подключение (технологическое присоединение) к системе теплоснабжения</t>
  </si>
  <si>
    <t>Наименование органа регулирования, принявшего решение об утверждении тарифа на подключение (технологическое присоединение) к системе теплоснабжения</t>
  </si>
  <si>
    <t>Реквизиты (дата, номер) решения об утверждении тарифа на подключение (технологическое присоединение) к системе теплоснабжения</t>
  </si>
  <si>
    <t>Величина установленного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</si>
  <si>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</si>
  <si>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</si>
  <si>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форма 7</t>
  </si>
  <si>
    <t>Информация о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</si>
  <si>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Наименование органа регулирования, принявшего решение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</si>
  <si>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Реквизиты (дата, номер) решения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</si>
  <si>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Величина установленного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</si>
  <si>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Срок действия установленного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</si>
  <si>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Источник официального опубликования решения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</si>
  <si>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Информация об основных показателях финансово-хозяйственной деятельности регулируемой организации</t>
  </si>
  <si>
    <t>1) Выручка от регулируемой деятельности (тыс. рублей) с разбивкой по видам деятельности</t>
  </si>
  <si>
    <t>а) расходы на покупаемую тепловую энергию (мощность), теплоноситель;</t>
  </si>
  <si>
    <t>2) Себестоимость производимых товаров (оказываемых услуг) по регулируемому виду деятельности (тыс. рублей), включая:</t>
  </si>
  <si>
    <t>б) расходы на топливо с указанием по каждому виду топлива стоимости (за единицу объема), объема и способа его приобретения, стоимости его доставки;</t>
  </si>
  <si>
    <t>в) 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</si>
  <si>
    <r>
      <t xml:space="preserve">Расходы на </t>
    </r>
    <r>
      <rPr>
        <b/>
        <sz val="12"/>
        <rFont val="Times New Roman"/>
        <family val="1"/>
      </rPr>
      <t>природный газ</t>
    </r>
    <r>
      <rPr>
        <sz val="12"/>
        <rFont val="Times New Roman"/>
        <family val="1"/>
      </rPr>
      <t>,  тыс. руб.</t>
    </r>
  </si>
  <si>
    <r>
      <t xml:space="preserve">Расходы на </t>
    </r>
    <r>
      <rPr>
        <b/>
        <sz val="12"/>
        <rFont val="Times New Roman"/>
        <family val="1"/>
      </rPr>
      <t>мазут</t>
    </r>
    <r>
      <rPr>
        <sz val="12"/>
        <rFont val="Times New Roman"/>
        <family val="1"/>
      </rPr>
      <t>, тыс. руб.</t>
    </r>
  </si>
  <si>
    <t>г) расходы на приобретение холодной воды, используемой в технологическом процессе;</t>
  </si>
  <si>
    <t>д) расходы на химические реагенты, используемые в технологическом процессе;</t>
  </si>
  <si>
    <t>е) расходы на оплату труда и отчисления на социальные нужды основного производственного персонала;</t>
  </si>
  <si>
    <t>ж) расходы на оплату труда и отчисления на социальные нужды административно-управленческого персонала</t>
  </si>
  <si>
    <t>з) расходы на амортизацию основных производственных средств;</t>
  </si>
  <si>
    <t>и) расходы на аренду имущества, используемого для осуществления регулируемого вида деятельности</t>
  </si>
  <si>
    <t>к) общепроизводственные расходы, в том числе отнесенные к ним расходы на текущий и капитальный ремонт</t>
  </si>
  <si>
    <t>л) общехозяйственные расходы, в том числе отнесенные к ним расходы на текущий и капитальный ремонт</t>
  </si>
  <si>
    <t>м) 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</si>
  <si>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н) прочие расходы, которые подлежат отнесению на регулируемые виды деятельности в соответствии с законодательством Российской Федерации</t>
  </si>
  <si>
    <t>3) чистая прибыль, полученная от регулируемого вида деятельности, с указанием ее расходования на финансирование мероприятий, предусмотренных инвестиционной программой регулируемой организации (тыс. рублей)</t>
  </si>
  <si>
    <t>4) сведения об изменении стоимости основных фондов, в том числе за счет ввода в эксплуатацию (вывода из эксплуатации), их переоценки (тыс. рублей)</t>
  </si>
  <si>
    <t>5) валовая прибыль (убытки) от реализации товаров и оказания услуг по регулируемому виду деятельности (тыс. рублей)</t>
  </si>
  <si>
    <t>6) 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</si>
  <si>
    <t>7) 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 (Гкал/ч)</t>
  </si>
  <si>
    <t>8) тепловая нагрузка по договорам, заключенным в рамках осуществления регулируемых видов деятельности (Гкал/ч)</t>
  </si>
  <si>
    <t>9) объем вырабатываемой регулируемой организацией тепловой энергии в рамках осуществления регулируемых видов деятельности (тыс. Гкал)</t>
  </si>
  <si>
    <t>10) объем приобретаемой регулируемой организацией тепловой энергии в рамках осуществления регулируемых видов деятельности (тыс. Гкал)</t>
  </si>
  <si>
    <t>11) объем тепловой энергии, отпускаемой потребителям, по договорам, заключенным в рамках осуществления регулируемых видов деятельности, в том числе определенном по приборам учета и расчетным путем (нормативам потребления коммунальных услуг) (тыс. Гкал)</t>
  </si>
  <si>
    <t>12) нормативы технологических потерь при передаче тепловой энергии, теплоносителя по тепловым сетям, утвержденные уполномоченным органом (Ккал/ч.мес.)</t>
  </si>
  <si>
    <t>13) фактический объем потерь при передаче тепловой энергии (тыс. Гкал)</t>
  </si>
  <si>
    <t>14) среднесписочная численность основного производственного персонала (человек)</t>
  </si>
  <si>
    <t>15) среднесписочная численность административно-управленческого персонала (человек)</t>
  </si>
  <si>
    <t>16) удельный расход условного топлива на единицу тепловой энергии, отпускаемой в тепловую сеть, с разбивкой по источникам тепловой энергии, используемым для осуществления регулируемых видов деятельности (кг у.т./Гкал)</t>
  </si>
  <si>
    <t>17) 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 (тыс. кВт*ч/Гкал)</t>
  </si>
  <si>
    <t>объем приобретения кВт•ч</t>
  </si>
  <si>
    <t>18) 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 (куб. м/Гкал)</t>
  </si>
  <si>
    <t>форма 9</t>
  </si>
  <si>
    <t>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</si>
  <si>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</si>
  <si>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</si>
  <si>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</si>
  <si>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</si>
  <si>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</si>
  <si>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</si>
  <si>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t>Основания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2012г. № 808 "Об организации теплоснабжения в Российской Федерации и о внесении изменений в некоторые акты Правительства Российской Федерации" (Собрание законодательства Российской Федерации, 2012, № 34, ст. 4734; 2016, № 2, ст.403; № 22, ст.3228; № 29, ст.4837; № 49, ст.6906; 2017, № 8, ст.1230)</t>
  </si>
  <si>
    <t xml:space="preserve"> Показатели надежности:</t>
  </si>
  <si>
    <t>Количество прекращений подачи тепловой энергии, теплоносителя в результате технологических нарушений на тепловых сетях на 1 км тепловых сетей, ед.в год/км</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</si>
  <si>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 ед.в год/Гкал/час</t>
  </si>
  <si>
    <t xml:space="preserve"> Показатели энергетической эффективности:</t>
  </si>
  <si>
    <t>Удельный расход топлива на производство единицы тепловой энергии, т.у.т./Гкал</t>
  </si>
  <si>
    <t>Отношение величины технологических потерь к материальной характеристике тепловой сети при передаче тепловой энергии, Гкал/кв.м</t>
  </si>
  <si>
    <t>Отношение величины технологических потерь к материальной характеристике тепловой сети при передаче теплоносителя, тонн/кв.м</t>
  </si>
  <si>
    <t>Величина технологических потерь при передаче тепловой энергии, Гкал/год</t>
  </si>
  <si>
    <t>Величина технологических потерь при передаче теплоносителя по тепловым сетям, тонн/год</t>
  </si>
  <si>
    <t>производство и сбыт теплоносителя</t>
  </si>
  <si>
    <t>производство и сбыт тепловой энергии, теплоносителя</t>
  </si>
  <si>
    <t>форма 10</t>
  </si>
  <si>
    <t>Информация об инвестиционных программах регулируемой организации и отчетах об их реализации</t>
  </si>
  <si>
    <t>Наименование инвестиционной программы</t>
  </si>
  <si>
    <t>Дата утверждения инвестиционной программы</t>
  </si>
  <si>
    <t>Цели инвестиционной программы</t>
  </si>
  <si>
    <t>Наименование органа исполнительной власти субъекта Российской Федерации, утвердившего инвестиционную программу (органа местного самоуправления в случае передачи полномочий)</t>
  </si>
  <si>
    <t>Наименование органа местного самоуправления, согласовавшего инвестиционную программу</t>
  </si>
  <si>
    <t>Сроки начала и окончания реализации инвестиционной программы</t>
  </si>
  <si>
    <t>Потребности в финансовых средствах, необходимых для реализации инвестиционной программы</t>
  </si>
  <si>
    <t>Наименование мероприятия</t>
  </si>
  <si>
    <t>Потребность в финансовых средствах на ____год, тыс.руб.</t>
  </si>
  <si>
    <t>Источник финансирования</t>
  </si>
  <si>
    <t>Показатели эффективности реализации инвестиционной программы</t>
  </si>
  <si>
    <t>Наименование показателей</t>
  </si>
  <si>
    <t>Плановые значения целевых показателей инвестиционной программы</t>
  </si>
  <si>
    <t>Фактические значения целевых показателей инвестиционной программы</t>
  </si>
  <si>
    <t>Информация об использовании инвестиционных средств за отчетный год</t>
  </si>
  <si>
    <t>Квартал</t>
  </si>
  <si>
    <t>Сведения об использовании инвестиционных средств за отчетный год, тыс. руб.</t>
  </si>
  <si>
    <t>Источник финансирования инвестиционной программы</t>
  </si>
  <si>
    <t>Внесение изменений в инвестиционную программу</t>
  </si>
  <si>
    <t>Дата внесения изменений</t>
  </si>
  <si>
    <t>Внесенные изменения</t>
  </si>
  <si>
    <t>форма 11</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</si>
  <si>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 к системе теплоснабжения</t>
  </si>
  <si>
    <t>Количество поданных заявок о подключении (технологическом присоединении) к системе теплоснабжения в течение квартала</t>
  </si>
  <si>
    <t>Количество исполненных заявок о подключении (технологическом присоединении) к системе теплоснабжения в течение квартала</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</si>
  <si>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(с указанием причин) в течение квартала</t>
  </si>
  <si>
    <t>Резерв мощности системы теплоснабжения в течение квартала</t>
  </si>
  <si>
    <t>форма 12</t>
  </si>
  <si>
    <t>Информация об условиях, на которых осуществляется поставка регулируемых товаров и (или) оказание регулируемых услуг</t>
  </si>
  <si>
    <t>Информация об условиях, на которых осуществляется поставка товаров (оказание услуг), содержит сведения об условиях публичных договоров поставок регулируемых товаров (оказания регулируемых услуг), а также сведения о договорах, заключенных в соответствии с частями 2.1 и 2.2 статьи 8 Федерального закона "О теплоснабжении" (Собрание законодательства Российской Федерации, 2010, №31, ст.4159; 2011, №23, ст.3263; №50, ст.7359; 2012, №53, ст.7616, 7643; 2013, №19, ст.2330; 2014, №30, ст.4218; №42, ст.5615; №49 (часть VI), ст.6913)</t>
  </si>
  <si>
    <t>форма 13</t>
  </si>
  <si>
    <t>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</si>
  <si>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</si>
  <si>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</si>
  <si>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</si>
  <si>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Постановление Правительства РФ от 05.07.2018 № 787 "О подключении (технологическом присоединении) к системам теплоснабжения, недискриминационном доступе к услугам в сфере теплоснабжения, изменении и признании утратившими силу некоторых актов Правительства Российской Федерации"</t>
  </si>
  <si>
    <t>Телефоны и адреса службы, ответственной за прием и обработку заявок на подключение (технологическое присоединение) к системе теплоснабжения</t>
  </si>
  <si>
    <t>форма 14</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</si>
  <si>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</si>
  <si>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</si>
  <si>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Место размещения положения о закупках регулируемой организации</t>
  </si>
  <si>
    <t>Планирование конкурсных процедур и результаты их проведения</t>
  </si>
  <si>
    <t>9) объем вырабатываемого регулируемой организацией теплоносителя в рамках осуществления регулируемых видов деятельности (тыс. куб.м)</t>
  </si>
  <si>
    <t>10) объем приобретаемой регулируемой организацией тепловой энергии (теплоносителя) в рамках осуществления регулируемых видов деятельности (тыс. Гкал) (тыс. куб.м)</t>
  </si>
  <si>
    <t>11) объем теплоносителя, отпускаемого потребителям, по договорам, заключенным в рамках осуществления регулируемых видов деятельности, в том числе определенном по приборам учета и расчетным путем (нормативам потребления коммунальных услуг) (тыс. куб.м)</t>
  </si>
  <si>
    <t>17) удельный расход электрической энергии на производство (передачу) теплоносителя на единицу теплоносителя, отпускаемого потребителям по договорам, заключенным в рамках осуществления регулируемых видов деятельности (тыс. кВт*ч/куб.м.)</t>
  </si>
  <si>
    <t>Положение о закупке товаров, работ, услуг ЗАО "Родниковский машиностроительный завод" от 13.09.2018</t>
  </si>
  <si>
    <t>01.07.2020-31.12.2020</t>
  </si>
  <si>
    <t>01.07.2021-31.12.2021</t>
  </si>
  <si>
    <t>01.07.2022-31.12.2022</t>
  </si>
  <si>
    <t>01.07.2023-31.12.2023</t>
  </si>
  <si>
    <t>1. Копии правоустанавливающих документов, подтверждающих право собственности или иное законное право заявителя на подключаемый объект или земельный участок, права на которые не зарегистрированы в Едином государственном реестре недвижимости (в случае если такие права зарегистрированы в указанном реестре, представляются соответствующие выписки из Единого государственного реестра недвижимости).
2.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
3. Топографическая карта земельного участка в масштабе 1:500 (для квартальной застройки 1:2000) с указанием всех наземных и подземных коммуникаций и сооружений (не прилагается в случае, если заявителем является физическое лицо, осуществляющее создание (реконструкцию) объекта индивидуального жилищного строительства).
4. Документы, подтверждающие полномочия лица, действующего от имени заявителя (в случае если заявка подается представителем заявителя).
5. Для юридических лиц - копии учредительных документов.</t>
  </si>
  <si>
    <t xml:space="preserve">http://rmz.rodniki.ru/wp-content/uploads/2018/10/Форма-заявки-на-тех.присоединение.doc </t>
  </si>
  <si>
    <t xml:space="preserve">https://zakupki.kontur.ru/Customers/3721006639 </t>
  </si>
  <si>
    <t>http://zakupki.gov.ru/epz/orderclause/quicksearch/search.html?searchString=3721006639&amp;morphology=on&amp;pageNumber=1&amp;sortDirection=false&amp;recordsPerPage=_10&amp;regionDeleted=false&amp;sortBy=PO_DATE_OBNOVLENIJA</t>
  </si>
  <si>
    <t>постановление от 20.12.2018 № 239-т/96</t>
  </si>
  <si>
    <t>2019 год</t>
  </si>
  <si>
    <t>2020 год</t>
  </si>
  <si>
    <t>2021 год</t>
  </si>
  <si>
    <t>2022 год</t>
  </si>
  <si>
    <t>2023 год</t>
  </si>
  <si>
    <t>01.01.2019-30.06.2019</t>
  </si>
  <si>
    <t>01.01.2020-30.06.2020</t>
  </si>
  <si>
    <t>01.01.2021-30.06.2021</t>
  </si>
  <si>
    <t>01.01.2022-30.06.2022</t>
  </si>
  <si>
    <t>01.01.2023-30.06.2023</t>
  </si>
  <si>
    <t>постановление от 20.12.2019 № 59-т/23</t>
  </si>
  <si>
    <t>Постановление от 20.12.2018 № 239-т/96</t>
  </si>
  <si>
    <t>Постановление от 20.12.2019 № 59-т/23</t>
  </si>
  <si>
    <t>постановление от 11.12.2020 № 69-т/1</t>
  </si>
  <si>
    <t>Постановление от 11.12.2020 № 69-т/1</t>
  </si>
  <si>
    <t>Главный энергетик
155250 Ивановская область, г. Родники, ул. Колхозная, д.2
т.8(49336)2-34-64</t>
  </si>
  <si>
    <t>постановление от 10.12.2021 № 55-т/6</t>
  </si>
  <si>
    <t>Постановление от 10.12.2021 № 55-т/6</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</si>
</sst>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 #,##0_ _-;_-* &quot;-&quot;_ _-;_-@_-"/>
    <numFmt numFmtId="170" formatCode="_-* #,##0.00&quot; &quot;_-;\-* #,##0.00&quot; &quot;_-;_-* &quot;-&quot;??&quot; &quot;_-;_-@_-"/>
    <numFmt numFmtId="171" formatCode="_-* #,##0.00_ _-;\-* #,##0.00_ _-;_-* &quot;-&quot;??_ 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
    <numFmt numFmtId="177" formatCode="#,##0.000"/>
    <numFmt numFmtId="178" formatCode="#,##0.00000"/>
    <numFmt numFmtId="179" formatCode="#,##0.0"/>
    <numFmt numFmtId="180" formatCode="0.00000000"/>
    <numFmt numFmtId="181" formatCode="0.0000000"/>
    <numFmt numFmtId="182" formatCode="0.000000"/>
    <numFmt numFmtId="183" formatCode="0.00000"/>
    <numFmt numFmtId="184" formatCode="0.0000"/>
    <numFmt numFmtId="185" formatCode="0.000"/>
    <numFmt numFmtId="186" formatCode="0.0"/>
    <numFmt numFmtId="187" formatCode="[$-FC19]d\ mmmm\ yyyy\ &quot;г.&quot;"/>
    <numFmt numFmtId="188" formatCode="#,##0.00_ ;\-#,##0.00\ "/>
    <numFmt numFmtId="189" formatCode="#,##0.000_ ;\-#,##0.000\ "/>
  </numFmts>
  <fonts count="52">
    <font>
      <sz val="11"/>
      <color theme="1"/>
      <name val="Calibri"/>
      <family val="2"/>
    </font>
    <font>
      <sz val="11"/>
      <color indexed="8"/>
      <name val="Calibri"/>
      <family val="2"/>
    </font>
    <font>
      <sz val="9"/>
      <name val="Tahoma"/>
      <family val="2"/>
    </font>
    <font>
      <b/>
      <u val="single"/>
      <sz val="11"/>
      <color indexed="12"/>
      <name val="Arial"/>
      <family val="2"/>
    </font>
    <font>
      <u val="single"/>
      <sz val="10"/>
      <color indexed="12"/>
      <name val="Arial Cyr"/>
      <family val="0"/>
    </font>
    <font>
      <u val="single"/>
      <sz val="11"/>
      <color indexed="36"/>
      <name val="Calibri"/>
      <family val="2"/>
    </font>
    <font>
      <sz val="12"/>
      <name val="Times New Roman"/>
      <family val="1"/>
    </font>
    <font>
      <b/>
      <sz val="12"/>
      <name val="Times New Roman"/>
      <family val="1"/>
    </font>
    <font>
      <b/>
      <u val="single"/>
      <sz val="8"/>
      <color indexed="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i/>
      <sz val="11"/>
      <color indexed="8"/>
      <name val="Calibri"/>
      <family val="2"/>
    </font>
    <font>
      <u val="single"/>
      <sz val="12"/>
      <color indexed="8"/>
      <name val="Times New Roman"/>
      <family val="1"/>
    </font>
    <font>
      <sz val="12"/>
      <color indexed="10"/>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i/>
      <sz val="11"/>
      <color theme="1"/>
      <name val="Calibri"/>
      <family val="2"/>
    </font>
    <font>
      <u val="single"/>
      <sz val="12"/>
      <color theme="1"/>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49" fontId="2" fillId="0" borderId="0" applyBorder="0">
      <alignment vertical="top"/>
      <protection/>
    </xf>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107">
    <xf numFmtId="0" fontId="0" fillId="0" borderId="0" xfId="0" applyFont="1" applyAlignment="1">
      <alignment/>
    </xf>
    <xf numFmtId="0" fontId="0" fillId="0" borderId="0" xfId="0" applyFill="1" applyAlignment="1">
      <alignment/>
    </xf>
    <xf numFmtId="0" fontId="0" fillId="0" borderId="0" xfId="0" applyAlignment="1">
      <alignment vertical="center"/>
    </xf>
    <xf numFmtId="0" fontId="0" fillId="0" borderId="0" xfId="0" applyAlignment="1">
      <alignment/>
    </xf>
    <xf numFmtId="0" fontId="47" fillId="0" borderId="0" xfId="0" applyFont="1" applyFill="1" applyAlignment="1">
      <alignment/>
    </xf>
    <xf numFmtId="0" fontId="48" fillId="0" borderId="0" xfId="0" applyFont="1" applyAlignment="1">
      <alignment/>
    </xf>
    <xf numFmtId="0" fontId="47" fillId="0" borderId="0" xfId="0" applyFont="1" applyAlignment="1">
      <alignment vertical="center"/>
    </xf>
    <xf numFmtId="0" fontId="47" fillId="0" borderId="0" xfId="0" applyFont="1" applyFill="1" applyBorder="1" applyAlignment="1">
      <alignment vertical="top"/>
    </xf>
    <xf numFmtId="0" fontId="6" fillId="0" borderId="10" xfId="0" applyFont="1" applyFill="1" applyBorder="1" applyAlignment="1">
      <alignment horizontal="center"/>
    </xf>
    <xf numFmtId="2" fontId="6" fillId="0" borderId="10" xfId="0" applyNumberFormat="1" applyFont="1" applyFill="1" applyBorder="1" applyAlignment="1">
      <alignment horizontal="center"/>
    </xf>
    <xf numFmtId="186" fontId="6" fillId="0" borderId="10" xfId="0" applyNumberFormat="1" applyFont="1" applyFill="1" applyBorder="1" applyAlignment="1">
      <alignment horizontal="center"/>
    </xf>
    <xf numFmtId="2" fontId="47" fillId="0" borderId="10" xfId="0" applyNumberFormat="1" applyFont="1" applyFill="1" applyBorder="1" applyAlignment="1">
      <alignment horizontal="center" vertical="center"/>
    </xf>
    <xf numFmtId="0" fontId="47" fillId="0" borderId="0" xfId="0" applyFont="1" applyAlignment="1">
      <alignment/>
    </xf>
    <xf numFmtId="0" fontId="6"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0" fillId="0" borderId="0" xfId="0" applyAlignment="1">
      <alignment wrapText="1"/>
    </xf>
    <xf numFmtId="0" fontId="47" fillId="0" borderId="10" xfId="0" applyFont="1" applyFill="1" applyBorder="1" applyAlignment="1">
      <alignment horizontal="center" vertical="center"/>
    </xf>
    <xf numFmtId="0" fontId="47" fillId="0" borderId="10" xfId="0" applyFont="1" applyBorder="1" applyAlignment="1">
      <alignment vertical="center" wrapText="1"/>
    </xf>
    <xf numFmtId="0" fontId="47" fillId="0" borderId="10" xfId="0" applyFont="1" applyBorder="1" applyAlignment="1">
      <alignment wrapText="1"/>
    </xf>
    <xf numFmtId="0" fontId="47" fillId="0" borderId="10" xfId="0" applyFont="1" applyBorder="1" applyAlignment="1">
      <alignment horizontal="center" vertical="center"/>
    </xf>
    <xf numFmtId="0" fontId="49" fillId="0" borderId="0" xfId="0" applyFont="1" applyAlignment="1">
      <alignment horizontal="right"/>
    </xf>
    <xf numFmtId="0" fontId="47" fillId="0" borderId="10" xfId="0" applyFont="1" applyBorder="1" applyAlignment="1">
      <alignment/>
    </xf>
    <xf numFmtId="0" fontId="47" fillId="0" borderId="10" xfId="0" applyFont="1" applyBorder="1" applyAlignment="1">
      <alignment horizontal="left" wrapText="1"/>
    </xf>
    <xf numFmtId="0" fontId="47" fillId="0" borderId="11" xfId="0" applyFont="1" applyBorder="1" applyAlignment="1">
      <alignment wrapText="1"/>
    </xf>
    <xf numFmtId="0" fontId="0" fillId="0" borderId="10" xfId="0" applyBorder="1" applyAlignment="1">
      <alignment/>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top" wrapText="1" indent="3"/>
    </xf>
    <xf numFmtId="0" fontId="6" fillId="0" borderId="10" xfId="0" applyFont="1" applyFill="1" applyBorder="1" applyAlignment="1">
      <alignment horizontal="left" vertical="top" wrapText="1" indent="6"/>
    </xf>
    <xf numFmtId="0" fontId="47" fillId="0" borderId="10" xfId="0" applyFont="1" applyFill="1" applyBorder="1" applyAlignment="1">
      <alignment horizontal="left" vertical="center" wrapText="1" indent="4"/>
    </xf>
    <xf numFmtId="3"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185" fontId="6" fillId="0" borderId="10" xfId="0" applyNumberFormat="1" applyFont="1" applyFill="1" applyBorder="1" applyAlignment="1">
      <alignment horizontal="center" vertical="center"/>
    </xf>
    <xf numFmtId="0" fontId="48" fillId="0" borderId="10" xfId="0" applyFont="1" applyBorder="1" applyAlignment="1">
      <alignment horizontal="center"/>
    </xf>
    <xf numFmtId="0" fontId="6" fillId="0" borderId="12" xfId="54" applyNumberFormat="1" applyFont="1" applyFill="1" applyBorder="1" applyAlignment="1" applyProtection="1">
      <alignment vertical="center" wrapText="1"/>
      <protection/>
    </xf>
    <xf numFmtId="0" fontId="47" fillId="0" borderId="10" xfId="0" applyFont="1" applyFill="1" applyBorder="1" applyAlignment="1">
      <alignment/>
    </xf>
    <xf numFmtId="0" fontId="50" fillId="0" borderId="10" xfId="0" applyFont="1" applyBorder="1" applyAlignment="1">
      <alignment wrapText="1"/>
    </xf>
    <xf numFmtId="0" fontId="51" fillId="0" borderId="10" xfId="0" applyFont="1" applyFill="1" applyBorder="1" applyAlignment="1">
      <alignment horizontal="center" vertical="center"/>
    </xf>
    <xf numFmtId="2" fontId="51" fillId="0" borderId="10" xfId="0" applyNumberFormat="1" applyFont="1" applyFill="1" applyBorder="1" applyAlignment="1">
      <alignment horizontal="center" vertical="center"/>
    </xf>
    <xf numFmtId="185" fontId="51"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9" fontId="47" fillId="0" borderId="10" xfId="0" applyNumberFormat="1" applyFont="1" applyBorder="1" applyAlignment="1">
      <alignment horizontal="center" vertical="center"/>
    </xf>
    <xf numFmtId="0" fontId="47" fillId="0" borderId="10" xfId="0" applyFont="1" applyBorder="1" applyAlignment="1">
      <alignment vertical="top" wrapText="1"/>
    </xf>
    <xf numFmtId="0" fontId="47" fillId="0" borderId="10" xfId="0" applyFont="1" applyFill="1" applyBorder="1" applyAlignment="1">
      <alignment horizontal="center" vertical="center"/>
    </xf>
    <xf numFmtId="0" fontId="6" fillId="0" borderId="10" xfId="0" applyFont="1" applyBorder="1" applyAlignment="1">
      <alignment horizontal="center" vertical="center"/>
    </xf>
    <xf numFmtId="177"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xf>
    <xf numFmtId="1" fontId="6" fillId="0" borderId="10" xfId="0" applyNumberFormat="1" applyFont="1" applyFill="1" applyBorder="1" applyAlignment="1">
      <alignment horizontal="center"/>
    </xf>
    <xf numFmtId="1" fontId="6" fillId="0" borderId="10" xfId="0" applyNumberFormat="1" applyFont="1" applyFill="1" applyBorder="1" applyAlignment="1">
      <alignment horizontal="center" vertical="center"/>
    </xf>
    <xf numFmtId="0" fontId="47" fillId="0" borderId="10" xfId="0" applyFont="1" applyFill="1" applyBorder="1" applyAlignment="1">
      <alignment horizontal="left" vertical="center" wrapText="1"/>
    </xf>
    <xf numFmtId="0" fontId="8" fillId="0" borderId="10" xfId="42" applyFont="1" applyFill="1" applyBorder="1" applyAlignment="1" applyProtection="1">
      <alignment vertical="top" wrapText="1"/>
      <protection/>
    </xf>
    <xf numFmtId="0" fontId="47" fillId="0" borderId="10" xfId="0" applyFont="1" applyFill="1" applyBorder="1" applyAlignment="1">
      <alignment horizontal="center" vertical="center" wrapText="1"/>
    </xf>
    <xf numFmtId="0" fontId="8" fillId="0" borderId="10" xfId="42" applyFont="1" applyFill="1" applyBorder="1" applyAlignment="1" applyProtection="1">
      <alignment horizontal="center" vertical="center" wrapText="1"/>
      <protection/>
    </xf>
    <xf numFmtId="0" fontId="8" fillId="0" borderId="10" xfId="42" applyFont="1" applyBorder="1" applyAlignment="1" applyProtection="1">
      <alignment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xf>
    <xf numFmtId="2" fontId="51" fillId="5" borderId="10" xfId="0" applyNumberFormat="1" applyFont="1" applyFill="1" applyBorder="1" applyAlignment="1">
      <alignment horizontal="center" vertical="center"/>
    </xf>
    <xf numFmtId="0" fontId="51" fillId="5" borderId="10" xfId="0" applyFont="1" applyFill="1" applyBorder="1" applyAlignment="1">
      <alignment horizontal="center" vertical="center"/>
    </xf>
    <xf numFmtId="0" fontId="47" fillId="0" borderId="10" xfId="0" applyFont="1" applyBorder="1" applyAlignment="1">
      <alignment horizontal="center" vertical="center"/>
    </xf>
    <xf numFmtId="0" fontId="47" fillId="0" borderId="12" xfId="0" applyFont="1" applyFill="1" applyBorder="1" applyAlignment="1">
      <alignment horizontal="center" vertical="center" wrapText="1"/>
    </xf>
    <xf numFmtId="0" fontId="47" fillId="0" borderId="10" xfId="0" applyFont="1" applyBorder="1" applyAlignment="1">
      <alignment horizontal="left" vertical="top" wrapText="1"/>
    </xf>
    <xf numFmtId="0" fontId="4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7" fillId="0" borderId="13" xfId="0" applyFont="1" applyBorder="1" applyAlignment="1">
      <alignment vertical="center"/>
    </xf>
    <xf numFmtId="0" fontId="47" fillId="0" borderId="0" xfId="0" applyFont="1" applyBorder="1" applyAlignment="1">
      <alignment vertical="center"/>
    </xf>
    <xf numFmtId="0" fontId="47" fillId="0" borderId="13" xfId="0" applyFont="1" applyBorder="1" applyAlignment="1">
      <alignment vertical="center" wrapText="1"/>
    </xf>
    <xf numFmtId="0" fontId="47" fillId="0" borderId="0" xfId="0" applyFont="1" applyBorder="1" applyAlignment="1">
      <alignment vertical="center" wrapText="1"/>
    </xf>
    <xf numFmtId="0" fontId="0" fillId="0" borderId="13" xfId="0" applyBorder="1" applyAlignment="1">
      <alignment/>
    </xf>
    <xf numFmtId="2" fontId="6" fillId="0" borderId="10" xfId="0" applyNumberFormat="1" applyFont="1" applyFill="1" applyBorder="1" applyAlignment="1">
      <alignment horizontal="center" vertical="center" wrapText="1"/>
    </xf>
    <xf numFmtId="0" fontId="47" fillId="0" borderId="13" xfId="0" applyFont="1" applyBorder="1" applyAlignment="1">
      <alignment/>
    </xf>
    <xf numFmtId="0" fontId="7" fillId="0" borderId="10" xfId="0" applyFont="1" applyBorder="1" applyAlignment="1">
      <alignment horizontal="center"/>
    </xf>
    <xf numFmtId="0" fontId="45" fillId="0" borderId="10" xfId="0" applyFont="1" applyBorder="1" applyAlignment="1">
      <alignment/>
    </xf>
    <xf numFmtId="0" fontId="7" fillId="0" borderId="10" xfId="0" applyFont="1" applyFill="1" applyBorder="1" applyAlignment="1">
      <alignment horizontal="center"/>
    </xf>
    <xf numFmtId="2" fontId="51" fillId="33" borderId="10" xfId="0" applyNumberFormat="1" applyFont="1" applyFill="1" applyBorder="1" applyAlignment="1">
      <alignment horizontal="center" vertical="center"/>
    </xf>
    <xf numFmtId="0" fontId="51" fillId="33" borderId="10" xfId="0" applyFont="1" applyFill="1" applyBorder="1" applyAlignment="1">
      <alignment horizontal="center" vertical="center"/>
    </xf>
    <xf numFmtId="0" fontId="48" fillId="0" borderId="0" xfId="0" applyFont="1" applyAlignment="1">
      <alignment horizontal="center"/>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2" xfId="0" applyFont="1" applyBorder="1" applyAlignment="1">
      <alignment horizontal="center" vertical="center"/>
    </xf>
    <xf numFmtId="0" fontId="47" fillId="0" borderId="15"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center" wrapText="1"/>
    </xf>
    <xf numFmtId="0" fontId="47" fillId="0" borderId="15" xfId="0" applyFont="1" applyBorder="1" applyAlignment="1">
      <alignment horizontal="center" wrapText="1"/>
    </xf>
    <xf numFmtId="0" fontId="47"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wrapText="1"/>
    </xf>
    <xf numFmtId="0" fontId="6" fillId="0" borderId="15" xfId="0" applyFont="1" applyBorder="1" applyAlignment="1">
      <alignment horizontal="center" wrapText="1"/>
    </xf>
    <xf numFmtId="0" fontId="6" fillId="0" borderId="10" xfId="0" applyFont="1" applyBorder="1" applyAlignment="1">
      <alignment horizontal="center" vertical="center" wrapText="1"/>
    </xf>
    <xf numFmtId="0" fontId="48" fillId="0" borderId="0" xfId="0" applyFont="1" applyAlignment="1">
      <alignment horizontal="center" wrapText="1"/>
    </xf>
    <xf numFmtId="0" fontId="48" fillId="0" borderId="0" xfId="0" applyFont="1" applyAlignment="1">
      <alignment horizontal="center" vertical="center" wrapText="1"/>
    </xf>
    <xf numFmtId="0" fontId="47" fillId="0" borderId="0" xfId="0" applyFont="1" applyAlignment="1">
      <alignment horizontal="center" wrapText="1"/>
    </xf>
    <xf numFmtId="0" fontId="6" fillId="0" borderId="0" xfId="0" applyFont="1" applyAlignment="1">
      <alignment horizontal="center" wrapText="1"/>
    </xf>
    <xf numFmtId="0" fontId="51" fillId="0" borderId="10" xfId="0" applyFont="1" applyBorder="1" applyAlignment="1">
      <alignment horizontal="center" vertical="center"/>
    </xf>
    <xf numFmtId="0" fontId="30" fillId="0" borderId="0" xfId="0" applyFont="1" applyAlignment="1">
      <alignment/>
    </xf>
    <xf numFmtId="2"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30" fillId="0" borderId="10" xfId="0" applyFont="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3"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1e4d203b86e4bc\&#1053;&#1086;&#1074;&#1072;&#1103;%20&#1087;&#1072;&#1087;&#1082;&#1072;\DOCUME~1\User\LOCALS~1\Temp\&#1042;&#1088;&#1077;&#1084;&#1077;&#1085;&#1085;&#1072;&#1103;%20&#1087;&#1072;&#1087;&#1082;&#1072;%202%20&#1076;&#1083;&#1103;%20JKH.OPEN.INFO.BALANCE.WARM.zip\JKH.OPEN.INFO.BALANCE.WARM_v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eva\&#1087;&#1072;&#1087;&#1082;&#1072;%20&#1086;&#1073;&#1084;&#1077;&#1085;&#1072;\Documents%20and%20Settings\&#1053;&#1072;&#1091;&#1082;&#1080;&#1085;&#1072;\&#1056;&#1072;&#1073;&#1086;&#1095;&#1080;&#1081;%20&#1089;&#1090;&#1086;&#1083;\OPEN.INFO.ORG-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Титульный"/>
      <sheetName val="Список листов"/>
      <sheetName val="ТС характеристики"/>
      <sheetName val="ТС инвестиции"/>
      <sheetName val="ТС показатели"/>
      <sheetName val="ТС показатели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Hyp"/>
      <sheetName val="modChange"/>
      <sheetName val="modfrmReestr"/>
      <sheetName val="modPROV"/>
      <sheetName val="modCommandButton"/>
      <sheetName val="modTitleSheetHeaders"/>
      <sheetName val="modServiceModule"/>
      <sheetName val="modClassifierValidate"/>
      <sheetName val="modWindowClipboard"/>
      <sheetName val="modInfo"/>
      <sheetName val="modfrmDateChoose"/>
      <sheetName val="modReestr"/>
      <sheetName val="Паспорт"/>
    </sheetNames>
    <sheetDataSet>
      <sheetData sheetId="2">
        <row r="27">
          <cell r="G27" t="str">
            <v>производство (некомбинированная выработка)+сбыт</v>
          </cell>
        </row>
      </sheetData>
      <sheetData sheetId="13">
        <row r="2">
          <cell r="K2" t="str">
            <v>газ природный по регулируемой цене</v>
          </cell>
          <cell r="O2" t="str">
            <v>торги/аукционы</v>
          </cell>
        </row>
        <row r="3">
          <cell r="K3" t="str">
            <v>газ природный по нерегулируемой цене</v>
          </cell>
          <cell r="O3" t="str">
            <v>прямые договора без торгов</v>
          </cell>
        </row>
        <row r="4">
          <cell r="K4" t="str">
            <v>газ сжиженный</v>
          </cell>
          <cell r="O4" t="str">
            <v>прочее</v>
          </cell>
        </row>
        <row r="5">
          <cell r="K5" t="str">
            <v>газовый конденсат</v>
          </cell>
        </row>
        <row r="6">
          <cell r="K6" t="str">
            <v>гшз</v>
          </cell>
        </row>
        <row r="7">
          <cell r="K7" t="str">
            <v>мазут</v>
          </cell>
        </row>
        <row r="8">
          <cell r="K8" t="str">
            <v>нефть</v>
          </cell>
        </row>
        <row r="9">
          <cell r="K9" t="str">
            <v>дизельное топливо</v>
          </cell>
        </row>
        <row r="10">
          <cell r="K10" t="str">
            <v>уголь бурый</v>
          </cell>
        </row>
        <row r="11">
          <cell r="K11" t="str">
            <v>уголь каменный</v>
          </cell>
        </row>
        <row r="12">
          <cell r="K12" t="str">
            <v>торф</v>
          </cell>
        </row>
        <row r="13">
          <cell r="K13" t="str">
            <v>дрова</v>
          </cell>
        </row>
        <row r="14">
          <cell r="K14" t="str">
            <v>опил</v>
          </cell>
        </row>
        <row r="15">
          <cell r="K15" t="str">
            <v>отходы березовые</v>
          </cell>
        </row>
        <row r="16">
          <cell r="K16" t="str">
            <v>отходы осиновые</v>
          </cell>
        </row>
        <row r="17">
          <cell r="K17" t="str">
            <v>печное топливо</v>
          </cell>
        </row>
        <row r="18">
          <cell r="K18" t="str">
            <v>пилеты</v>
          </cell>
        </row>
        <row r="19">
          <cell r="K19" t="str">
            <v>смола</v>
          </cell>
        </row>
        <row r="20">
          <cell r="K20" t="str">
            <v>щепа</v>
          </cell>
        </row>
        <row r="21">
          <cell r="K21" t="str">
            <v>горючий сланец</v>
          </cell>
        </row>
        <row r="22">
          <cell r="K22" t="str">
            <v>керосин</v>
          </cell>
        </row>
        <row r="23">
          <cell r="K23" t="str">
            <v>кислородно-водородная смесь</v>
          </cell>
        </row>
        <row r="24">
          <cell r="K24" t="str">
            <v>электроэнергия (НН)</v>
          </cell>
        </row>
        <row r="25">
          <cell r="K25" t="str">
            <v>электроэнергия (СН1)</v>
          </cell>
        </row>
        <row r="26">
          <cell r="K26" t="str">
            <v>электроэнергия (СН2)</v>
          </cell>
        </row>
        <row r="27">
          <cell r="K27" t="str">
            <v>электроэнергия (ВН)</v>
          </cell>
        </row>
        <row r="28">
          <cell r="K28" t="str">
            <v>мощность</v>
          </cell>
        </row>
        <row r="29">
          <cell r="K29" t="str">
            <v>прочее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отрудники"/>
      <sheetName val="Карточка организации"/>
      <sheetName val="Комментарии"/>
      <sheetName val="Проверка"/>
      <sheetName val="modInfo"/>
      <sheetName val="TEHSHEET"/>
      <sheetName val="modUpdTemplMain"/>
      <sheetName val="AllSheetsInThisWorkbook"/>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frmReestr"/>
      <sheetName val="modList00"/>
      <sheetName val="modList02"/>
      <sheetName val="modfrmRezimChoose"/>
    </sheetNames>
    <sheetDataSet>
      <sheetData sheetId="4">
        <row r="10">
          <cell r="F10" t="str">
            <v>2013</v>
          </cell>
        </row>
        <row r="13">
          <cell r="F13" t="str">
            <v>ЗАО "РМЗ"</v>
          </cell>
        </row>
      </sheetData>
      <sheetData sheetId="10">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23">
        <row r="2">
          <cell r="D2" t="str">
            <v>Верхнеландеховский муниципальный район</v>
          </cell>
        </row>
        <row r="3">
          <cell r="D3" t="str">
            <v>Вичугский муниципальный район</v>
          </cell>
        </row>
        <row r="4">
          <cell r="D4" t="str">
            <v>Гаврилово-Посадский муниципальный район</v>
          </cell>
        </row>
        <row r="5">
          <cell r="D5" t="str">
            <v>Городской округ Вичуга</v>
          </cell>
        </row>
        <row r="6">
          <cell r="D6" t="str">
            <v>Городской округ Иваново</v>
          </cell>
        </row>
        <row r="7">
          <cell r="D7" t="str">
            <v>Городской округ Кинешма</v>
          </cell>
        </row>
        <row r="8">
          <cell r="D8" t="str">
            <v>Городской округ Кохма</v>
          </cell>
        </row>
        <row r="9">
          <cell r="D9" t="str">
            <v>Городской округ Тейково</v>
          </cell>
        </row>
        <row r="10">
          <cell r="D10" t="str">
            <v>Городской округ Шуя</v>
          </cell>
        </row>
        <row r="11">
          <cell r="D11" t="str">
            <v>Заволжский муниципальный район</v>
          </cell>
        </row>
        <row r="12">
          <cell r="D12" t="str">
            <v>Ивановский муниципальный район</v>
          </cell>
        </row>
        <row r="13">
          <cell r="D13" t="str">
            <v>Ильинский муниципальный район</v>
          </cell>
        </row>
        <row r="14">
          <cell r="D14" t="str">
            <v>Кинешемский муниципальный район</v>
          </cell>
        </row>
        <row r="15">
          <cell r="D15" t="str">
            <v>Комсомольский муниципальный район</v>
          </cell>
        </row>
        <row r="16">
          <cell r="D16" t="str">
            <v>Лежневский муниципальный район</v>
          </cell>
        </row>
        <row r="17">
          <cell r="D17" t="str">
            <v>Лухский муниципальный район</v>
          </cell>
        </row>
        <row r="18">
          <cell r="D18" t="str">
            <v>Палехский муниципальный район</v>
          </cell>
        </row>
        <row r="19">
          <cell r="D19" t="str">
            <v>Пестяковский муниципальный район</v>
          </cell>
        </row>
        <row r="20">
          <cell r="D20" t="str">
            <v>Приволжский муниципальный район</v>
          </cell>
        </row>
        <row r="21">
          <cell r="D21" t="str">
            <v>Пучежский муниципальный район</v>
          </cell>
        </row>
        <row r="22">
          <cell r="D22" t="str">
            <v>Родниковский муниципальный район</v>
          </cell>
        </row>
        <row r="23">
          <cell r="D23" t="str">
            <v>Савинский муниципальный район</v>
          </cell>
        </row>
        <row r="24">
          <cell r="D24" t="str">
            <v>Тейковский муниципальный район</v>
          </cell>
        </row>
        <row r="25">
          <cell r="D25" t="str">
            <v>Фурмановский муниципальный район</v>
          </cell>
        </row>
        <row r="26">
          <cell r="D26" t="str">
            <v>Шуйский муниципальный район</v>
          </cell>
        </row>
        <row r="27">
          <cell r="D27" t="str">
            <v>Южский муниципальный район</v>
          </cell>
        </row>
        <row r="28">
          <cell r="D28" t="str">
            <v>Юрьевецкий муниципальный район</v>
          </cell>
        </row>
        <row r="106">
          <cell r="B106" t="str">
            <v>Каминское сельское поселение</v>
          </cell>
        </row>
        <row r="107">
          <cell r="B107" t="str">
            <v>Парское сельское поселение</v>
          </cell>
        </row>
        <row r="108">
          <cell r="B108" t="str">
            <v>Родниковский муниципальный район</v>
          </cell>
        </row>
        <row r="109">
          <cell r="B109" t="str">
            <v>Родниковское городское поселение</v>
          </cell>
        </row>
        <row r="110">
          <cell r="B110" t="str">
            <v>Филисовское сельское поселение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hyperlink" Target="http://rmz.rodniki.ru/wp-content/uploads/2018/10/&#1060;&#1086;&#1088;&#1084;&#1072;-&#1079;&#1072;&#1103;&#1074;&#1082;&#1080;-&#1085;&#1072;-&#1090;&#1077;&#1093;.&#1087;&#1088;&#1080;&#1089;&#1086;&#1077;&#1076;&#1080;&#1085;&#1077;&#1085;&#1080;&#1077;.doc" TargetMode="Externa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hyperlink" Target="https://zakupki.kontur.ru/Customers/3721006639" TargetMode="External" /><Relationship Id="rId2" Type="http://schemas.openxmlformats.org/officeDocument/2006/relationships/hyperlink" Target="http://zakupki.gov.ru/epz/orderclause/quicksearch/search.html?searchString=3721006639&amp;morphology=on&amp;pageNumber=1&amp;sortDirection=false&amp;recordsPerPage=_10&amp;regionDeleted=false&amp;sortBy=PO_DATE_OBNOVLENIJA" TargetMode="Externa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I29"/>
  <sheetViews>
    <sheetView zoomScalePageLayoutView="0" workbookViewId="0" topLeftCell="A1">
      <selection activeCell="H13" sqref="H13"/>
    </sheetView>
  </sheetViews>
  <sheetFormatPr defaultColWidth="9.140625" defaultRowHeight="15"/>
  <cols>
    <col min="2" max="2" width="62.7109375" style="0" customWidth="1"/>
    <col min="3" max="3" width="47.00390625" style="0" customWidth="1"/>
  </cols>
  <sheetData>
    <row r="1" ht="15">
      <c r="C1" s="25" t="s">
        <v>31</v>
      </c>
    </row>
    <row r="2" s="3" customFormat="1" ht="15">
      <c r="C2" s="25"/>
    </row>
    <row r="3" spans="2:3" ht="15.75">
      <c r="B3" s="82" t="s">
        <v>30</v>
      </c>
      <c r="C3" s="82"/>
    </row>
    <row r="5" spans="2:9" s="2" customFormat="1" ht="31.5">
      <c r="B5" s="22" t="s">
        <v>32</v>
      </c>
      <c r="C5" s="16" t="s">
        <v>6</v>
      </c>
      <c r="D5" s="6"/>
      <c r="E5" s="6"/>
      <c r="F5" s="6"/>
      <c r="G5" s="6"/>
      <c r="H5" s="6"/>
      <c r="I5" s="6"/>
    </row>
    <row r="6" spans="2:9" s="2" customFormat="1" ht="31.5">
      <c r="B6" s="22" t="s">
        <v>33</v>
      </c>
      <c r="C6" s="16" t="s">
        <v>23</v>
      </c>
      <c r="D6" s="6"/>
      <c r="E6" s="6"/>
      <c r="F6" s="6"/>
      <c r="G6" s="6"/>
      <c r="H6" s="6"/>
      <c r="I6" s="6"/>
    </row>
    <row r="7" spans="2:9" ht="63">
      <c r="B7" s="23" t="s">
        <v>34</v>
      </c>
      <c r="C7" s="16" t="s">
        <v>51</v>
      </c>
      <c r="D7" s="12"/>
      <c r="E7" s="12"/>
      <c r="F7" s="12"/>
      <c r="G7" s="12"/>
      <c r="H7" s="12"/>
      <c r="I7" s="12"/>
    </row>
    <row r="8" spans="2:9" ht="31.5">
      <c r="B8" s="22" t="s">
        <v>35</v>
      </c>
      <c r="C8" s="16" t="s">
        <v>36</v>
      </c>
      <c r="D8" s="12"/>
      <c r="E8" s="12"/>
      <c r="F8" s="12"/>
      <c r="G8" s="12"/>
      <c r="H8" s="12"/>
      <c r="I8" s="12"/>
    </row>
    <row r="9" spans="2:9" ht="31.5">
      <c r="B9" s="23" t="s">
        <v>22</v>
      </c>
      <c r="C9" s="16" t="s">
        <v>36</v>
      </c>
      <c r="D9" s="12"/>
      <c r="E9" s="12"/>
      <c r="F9" s="12"/>
      <c r="G9" s="12"/>
      <c r="H9" s="12"/>
      <c r="I9" s="12"/>
    </row>
    <row r="10" spans="2:9" ht="15.75">
      <c r="B10" s="23" t="s">
        <v>37</v>
      </c>
      <c r="C10" s="16" t="s">
        <v>38</v>
      </c>
      <c r="D10" s="12"/>
      <c r="E10" s="12"/>
      <c r="F10" s="12"/>
      <c r="G10" s="12"/>
      <c r="H10" s="12"/>
      <c r="I10" s="12"/>
    </row>
    <row r="11" spans="2:9" ht="47.25">
      <c r="B11" s="23" t="s">
        <v>39</v>
      </c>
      <c r="C11" s="24" t="s">
        <v>24</v>
      </c>
      <c r="D11" s="12"/>
      <c r="E11" s="12"/>
      <c r="F11" s="12"/>
      <c r="G11" s="12"/>
      <c r="H11" s="12"/>
      <c r="I11" s="12"/>
    </row>
    <row r="12" spans="2:9" ht="31.5">
      <c r="B12" s="23" t="s">
        <v>40</v>
      </c>
      <c r="C12" s="24" t="s">
        <v>25</v>
      </c>
      <c r="D12" s="12"/>
      <c r="E12" s="12"/>
      <c r="F12" s="12"/>
      <c r="G12" s="12"/>
      <c r="H12" s="12"/>
      <c r="I12" s="12"/>
    </row>
    <row r="13" spans="2:9" ht="47.25">
      <c r="B13" s="23" t="s">
        <v>41</v>
      </c>
      <c r="C13" s="16" t="s">
        <v>42</v>
      </c>
      <c r="D13" s="12"/>
      <c r="E13" s="12"/>
      <c r="F13" s="12"/>
      <c r="G13" s="12"/>
      <c r="H13" s="12"/>
      <c r="I13" s="12"/>
    </row>
    <row r="14" spans="2:9" ht="31.5">
      <c r="B14" s="23" t="s">
        <v>43</v>
      </c>
      <c r="C14" s="16" t="s">
        <v>169</v>
      </c>
      <c r="D14" s="12"/>
      <c r="E14" s="12"/>
      <c r="F14" s="12"/>
      <c r="G14" s="12"/>
      <c r="H14" s="12"/>
      <c r="I14" s="12"/>
    </row>
    <row r="15" spans="2:9" ht="31.5">
      <c r="B15" s="23" t="s">
        <v>44</v>
      </c>
      <c r="C15" s="16">
        <v>1.96</v>
      </c>
      <c r="D15" s="12"/>
      <c r="E15" s="12"/>
      <c r="F15" s="12"/>
      <c r="G15" s="12"/>
      <c r="H15" s="12"/>
      <c r="I15" s="12"/>
    </row>
    <row r="16" spans="2:9" ht="31.5">
      <c r="B16" s="23" t="s">
        <v>45</v>
      </c>
      <c r="C16" s="16" t="s">
        <v>7</v>
      </c>
      <c r="D16" s="12"/>
      <c r="E16" s="12"/>
      <c r="F16" s="12"/>
      <c r="G16" s="12"/>
      <c r="H16" s="12"/>
      <c r="I16" s="12"/>
    </row>
    <row r="17" spans="2:9" ht="31.5">
      <c r="B17" s="23" t="s">
        <v>46</v>
      </c>
      <c r="C17" s="16" t="s">
        <v>7</v>
      </c>
      <c r="D17" s="12"/>
      <c r="E17" s="12"/>
      <c r="F17" s="12"/>
      <c r="G17" s="12"/>
      <c r="H17" s="12"/>
      <c r="I17" s="12"/>
    </row>
    <row r="18" spans="2:9" ht="31.5">
      <c r="B18" s="23" t="s">
        <v>47</v>
      </c>
      <c r="C18" s="16" t="s">
        <v>7</v>
      </c>
      <c r="D18" s="12"/>
      <c r="E18" s="12"/>
      <c r="F18" s="12"/>
      <c r="G18" s="12"/>
      <c r="H18" s="12"/>
      <c r="I18" s="12"/>
    </row>
    <row r="19" spans="2:9" ht="31.5">
      <c r="B19" s="23" t="s">
        <v>49</v>
      </c>
      <c r="C19" s="16" t="s">
        <v>48</v>
      </c>
      <c r="D19" s="12"/>
      <c r="E19" s="12"/>
      <c r="F19" s="12"/>
      <c r="G19" s="12"/>
      <c r="H19" s="12"/>
      <c r="I19" s="12"/>
    </row>
    <row r="20" spans="2:9" ht="15.75">
      <c r="B20" s="23" t="s">
        <v>50</v>
      </c>
      <c r="C20" s="16">
        <v>1</v>
      </c>
      <c r="D20" s="12"/>
      <c r="E20" s="12"/>
      <c r="F20" s="12"/>
      <c r="G20" s="12"/>
      <c r="H20" s="12"/>
      <c r="I20" s="12"/>
    </row>
    <row r="21" spans="2:9" ht="15.75">
      <c r="B21" s="19"/>
      <c r="C21" s="12"/>
      <c r="D21" s="12"/>
      <c r="E21" s="12"/>
      <c r="F21" s="12"/>
      <c r="G21" s="12"/>
      <c r="H21" s="12"/>
      <c r="I21" s="12"/>
    </row>
    <row r="22" spans="2:9" ht="15.75">
      <c r="B22" s="19"/>
      <c r="C22" s="12"/>
      <c r="D22" s="12"/>
      <c r="E22" s="12"/>
      <c r="F22" s="12"/>
      <c r="G22" s="12"/>
      <c r="H22" s="12"/>
      <c r="I22" s="12"/>
    </row>
    <row r="23" spans="2:9" ht="15.75">
      <c r="B23" s="19"/>
      <c r="C23" s="12"/>
      <c r="D23" s="12"/>
      <c r="E23" s="12"/>
      <c r="F23" s="12"/>
      <c r="G23" s="12"/>
      <c r="H23" s="12"/>
      <c r="I23" s="12"/>
    </row>
    <row r="24" spans="2:9" ht="15.75">
      <c r="B24" s="19"/>
      <c r="C24" s="12"/>
      <c r="D24" s="12"/>
      <c r="E24" s="12"/>
      <c r="F24" s="12"/>
      <c r="G24" s="12"/>
      <c r="H24" s="12"/>
      <c r="I24" s="12"/>
    </row>
    <row r="25" ht="15">
      <c r="B25" s="20"/>
    </row>
    <row r="26" ht="15">
      <c r="B26" s="20"/>
    </row>
    <row r="27" ht="15">
      <c r="B27" s="20"/>
    </row>
    <row r="28" ht="15">
      <c r="B28" s="20"/>
    </row>
    <row r="29" ht="15">
      <c r="B29" s="20"/>
    </row>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72" ht="15" hidden="1"/>
    <row r="73" ht="15" hidden="1"/>
    <row r="74" ht="15" hidden="1"/>
    <row r="75" ht="15" hidden="1"/>
    <row r="76" ht="15" hidden="1"/>
    <row r="77" ht="15" hidden="1"/>
    <row r="78" ht="15" hidden="1"/>
    <row r="79" ht="15" hidden="1"/>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G42"/>
  <sheetViews>
    <sheetView zoomScalePageLayoutView="0" workbookViewId="0" topLeftCell="A37">
      <selection activeCell="L8" sqref="L8"/>
    </sheetView>
  </sheetViews>
  <sheetFormatPr defaultColWidth="9.140625" defaultRowHeight="15"/>
  <cols>
    <col min="2" max="2" width="70.57421875" style="0" customWidth="1"/>
    <col min="3" max="7" width="17.7109375" style="0" customWidth="1"/>
  </cols>
  <sheetData>
    <row r="1" spans="2:5" ht="15">
      <c r="B1" s="3"/>
      <c r="C1" s="25"/>
      <c r="D1" s="25"/>
      <c r="E1" s="25" t="s">
        <v>150</v>
      </c>
    </row>
    <row r="2" spans="2:3" ht="15">
      <c r="B2" s="3"/>
      <c r="C2" s="3"/>
    </row>
    <row r="3" spans="2:7" ht="33.75" customHeight="1">
      <c r="B3" s="98" t="s">
        <v>151</v>
      </c>
      <c r="C3" s="98"/>
      <c r="D3" s="98"/>
      <c r="E3" s="98"/>
      <c r="F3" s="98"/>
      <c r="G3" s="98"/>
    </row>
    <row r="5" spans="2:7" s="3" customFormat="1" ht="15.75">
      <c r="B5" s="29"/>
      <c r="C5" s="39" t="s">
        <v>62</v>
      </c>
      <c r="D5" s="62" t="s">
        <v>63</v>
      </c>
      <c r="E5" s="79" t="s">
        <v>228</v>
      </c>
      <c r="F5" s="79" t="s">
        <v>229</v>
      </c>
      <c r="G5" s="79" t="s">
        <v>230</v>
      </c>
    </row>
    <row r="6" spans="2:7" ht="15.75">
      <c r="B6" s="23" t="s">
        <v>152</v>
      </c>
      <c r="C6" s="24" t="s">
        <v>7</v>
      </c>
      <c r="D6" s="65" t="s">
        <v>7</v>
      </c>
      <c r="E6" s="51" t="s">
        <v>7</v>
      </c>
      <c r="F6" s="51" t="s">
        <v>7</v>
      </c>
      <c r="G6" s="51" t="s">
        <v>7</v>
      </c>
    </row>
    <row r="7" spans="2:7" ht="31.5">
      <c r="B7" s="23" t="s">
        <v>153</v>
      </c>
      <c r="C7" s="24" t="s">
        <v>7</v>
      </c>
      <c r="D7" s="65" t="s">
        <v>7</v>
      </c>
      <c r="E7" s="51" t="s">
        <v>7</v>
      </c>
      <c r="F7" s="51" t="s">
        <v>7</v>
      </c>
      <c r="G7" s="51" t="s">
        <v>7</v>
      </c>
    </row>
    <row r="8" spans="2:7" ht="31.5">
      <c r="B8" s="23" t="s">
        <v>154</v>
      </c>
      <c r="C8" s="41"/>
      <c r="D8" s="29"/>
      <c r="E8" s="78"/>
      <c r="F8" s="78"/>
      <c r="G8" s="106"/>
    </row>
    <row r="9" spans="2:7" s="3" customFormat="1" ht="15.75">
      <c r="B9" s="42" t="s">
        <v>159</v>
      </c>
      <c r="C9" s="41"/>
      <c r="D9" s="29"/>
      <c r="E9" s="78"/>
      <c r="F9" s="78"/>
      <c r="G9" s="106"/>
    </row>
    <row r="10" spans="2:7" s="3" customFormat="1" ht="48.75" customHeight="1">
      <c r="B10" s="40" t="s">
        <v>160</v>
      </c>
      <c r="C10" s="21">
        <v>0</v>
      </c>
      <c r="D10" s="50">
        <v>0</v>
      </c>
      <c r="E10" s="13">
        <v>0</v>
      </c>
      <c r="F10" s="13">
        <v>0</v>
      </c>
      <c r="G10" s="13">
        <v>0</v>
      </c>
    </row>
    <row r="11" spans="2:7" s="3" customFormat="1" ht="47.25">
      <c r="B11" s="40" t="s">
        <v>161</v>
      </c>
      <c r="C11" s="21">
        <v>0</v>
      </c>
      <c r="D11" s="50">
        <v>0</v>
      </c>
      <c r="E11" s="13">
        <v>0</v>
      </c>
      <c r="F11" s="13">
        <v>0</v>
      </c>
      <c r="G11" s="13">
        <v>0</v>
      </c>
    </row>
    <row r="12" spans="2:7" s="3" customFormat="1" ht="15.75">
      <c r="B12" s="42" t="s">
        <v>162</v>
      </c>
      <c r="C12" s="41"/>
      <c r="D12" s="29"/>
      <c r="E12" s="78"/>
      <c r="F12" s="78"/>
      <c r="G12" s="78"/>
    </row>
    <row r="13" spans="2:7" s="3" customFormat="1" ht="31.5">
      <c r="B13" s="23" t="s">
        <v>163</v>
      </c>
      <c r="C13" s="21">
        <v>0.1572</v>
      </c>
      <c r="D13" s="50">
        <v>0.1572</v>
      </c>
      <c r="E13" s="13">
        <v>0.1574</v>
      </c>
      <c r="F13" s="13">
        <v>0.161</v>
      </c>
      <c r="G13" s="13">
        <v>0.161</v>
      </c>
    </row>
    <row r="14" spans="2:7" s="3" customFormat="1" ht="45" customHeight="1">
      <c r="B14" s="23" t="s">
        <v>164</v>
      </c>
      <c r="C14" s="21">
        <v>0.62</v>
      </c>
      <c r="D14" s="65">
        <v>0.86</v>
      </c>
      <c r="E14" s="51">
        <v>0.74</v>
      </c>
      <c r="F14" s="13">
        <v>0.77</v>
      </c>
      <c r="G14" s="37">
        <v>0.7</v>
      </c>
    </row>
    <row r="15" spans="2:7" s="3" customFormat="1" ht="33" customHeight="1">
      <c r="B15" s="23" t="s">
        <v>165</v>
      </c>
      <c r="C15" s="21">
        <v>2.14</v>
      </c>
      <c r="D15" s="65">
        <v>3.02</v>
      </c>
      <c r="E15" s="51">
        <v>2.67</v>
      </c>
      <c r="F15" s="13">
        <v>2.22</v>
      </c>
      <c r="G15" s="13">
        <v>2.91</v>
      </c>
    </row>
    <row r="16" spans="2:7" s="3" customFormat="1" ht="33" customHeight="1">
      <c r="B16" s="23" t="s">
        <v>166</v>
      </c>
      <c r="C16" s="21">
        <v>1236.89</v>
      </c>
      <c r="D16" s="65">
        <v>1113.97</v>
      </c>
      <c r="E16" s="51">
        <v>951.63</v>
      </c>
      <c r="F16" s="13">
        <v>990.56</v>
      </c>
      <c r="G16" s="13">
        <v>901.74</v>
      </c>
    </row>
    <row r="17" spans="2:7" s="3" customFormat="1" ht="33" customHeight="1">
      <c r="B17" s="23" t="s">
        <v>167</v>
      </c>
      <c r="C17" s="21">
        <v>4262</v>
      </c>
      <c r="D17" s="65">
        <v>3894</v>
      </c>
      <c r="E17" s="51">
        <v>3443</v>
      </c>
      <c r="F17" s="13">
        <v>4689</v>
      </c>
      <c r="G17" s="13">
        <v>3757</v>
      </c>
    </row>
    <row r="18" spans="2:7" ht="31.5">
      <c r="B18" s="23" t="s">
        <v>155</v>
      </c>
      <c r="C18" s="24" t="s">
        <v>7</v>
      </c>
      <c r="D18" s="65" t="s">
        <v>7</v>
      </c>
      <c r="E18" s="51" t="s">
        <v>7</v>
      </c>
      <c r="F18" s="51" t="s">
        <v>7</v>
      </c>
      <c r="G18" s="102" t="s">
        <v>7</v>
      </c>
    </row>
    <row r="19" spans="2:7" ht="31.5">
      <c r="B19" s="23" t="s">
        <v>156</v>
      </c>
      <c r="C19" s="24" t="s">
        <v>7</v>
      </c>
      <c r="D19" s="65" t="s">
        <v>7</v>
      </c>
      <c r="E19" s="51" t="s">
        <v>7</v>
      </c>
      <c r="F19" s="51" t="s">
        <v>7</v>
      </c>
      <c r="G19" s="102" t="s">
        <v>7</v>
      </c>
    </row>
    <row r="20" spans="2:7" ht="47.25">
      <c r="B20" s="23" t="s">
        <v>157</v>
      </c>
      <c r="C20" s="24" t="s">
        <v>7</v>
      </c>
      <c r="D20" s="65" t="s">
        <v>7</v>
      </c>
      <c r="E20" s="51" t="s">
        <v>7</v>
      </c>
      <c r="F20" s="51" t="s">
        <v>7</v>
      </c>
      <c r="G20" s="102" t="s">
        <v>7</v>
      </c>
    </row>
    <row r="21" spans="2:7" ht="157.5">
      <c r="B21" s="23" t="s">
        <v>158</v>
      </c>
      <c r="C21" s="24" t="s">
        <v>7</v>
      </c>
      <c r="D21" s="65" t="s">
        <v>7</v>
      </c>
      <c r="E21" s="51" t="s">
        <v>7</v>
      </c>
      <c r="F21" s="51" t="s">
        <v>7</v>
      </c>
      <c r="G21" s="102" t="s">
        <v>7</v>
      </c>
    </row>
    <row r="22" spans="2:3" ht="15.75">
      <c r="B22" s="19"/>
      <c r="C22" s="18"/>
    </row>
    <row r="23" spans="2:3" ht="15.75">
      <c r="B23" s="19"/>
      <c r="C23" s="18"/>
    </row>
    <row r="24" spans="2:3" ht="15.75">
      <c r="B24" s="19"/>
      <c r="C24" s="18"/>
    </row>
    <row r="25" spans="2:3" ht="15.75">
      <c r="B25" s="19"/>
      <c r="C25" s="18"/>
    </row>
    <row r="26" spans="2:3" ht="15.75">
      <c r="B26" s="19"/>
      <c r="C26" s="18"/>
    </row>
    <row r="27" spans="2:3" ht="15.75">
      <c r="B27" s="19"/>
      <c r="C27" s="18"/>
    </row>
    <row r="28" spans="2:3" ht="15.75">
      <c r="B28" s="19"/>
      <c r="C28" s="18"/>
    </row>
    <row r="29" spans="2:3" ht="15.75">
      <c r="B29" s="19"/>
      <c r="C29" s="18"/>
    </row>
    <row r="30" spans="2:3" ht="15.75">
      <c r="B30" s="19"/>
      <c r="C30" s="18"/>
    </row>
    <row r="31" spans="2:3" ht="15.75">
      <c r="B31" s="19"/>
      <c r="C31" s="18"/>
    </row>
    <row r="32" spans="2:3" ht="15.75">
      <c r="B32" s="19"/>
      <c r="C32" s="18"/>
    </row>
    <row r="33" spans="2:3" ht="15.75">
      <c r="B33" s="19"/>
      <c r="C33" s="18"/>
    </row>
    <row r="34" spans="2:3" ht="15.75">
      <c r="B34" s="19"/>
      <c r="C34" s="18"/>
    </row>
    <row r="35" spans="2:3" ht="15.75">
      <c r="B35" s="19"/>
      <c r="C35" s="18"/>
    </row>
    <row r="36" spans="2:3" ht="15.75">
      <c r="B36" s="19"/>
      <c r="C36" s="18"/>
    </row>
    <row r="37" spans="2:3" ht="15.75">
      <c r="B37" s="19"/>
      <c r="C37" s="18"/>
    </row>
    <row r="38" spans="2:3" ht="15.75">
      <c r="B38" s="19"/>
      <c r="C38" s="18"/>
    </row>
    <row r="39" spans="2:3" ht="15.75">
      <c r="B39" s="19"/>
      <c r="C39" s="18"/>
    </row>
    <row r="40" spans="2:3" ht="15.75">
      <c r="B40" s="19"/>
      <c r="C40" s="18"/>
    </row>
    <row r="41" spans="2:3" ht="15.75">
      <c r="B41" s="19"/>
      <c r="C41" s="18"/>
    </row>
    <row r="42" spans="2:3" ht="15.75">
      <c r="B42" s="18"/>
      <c r="C42" s="18"/>
    </row>
  </sheetData>
  <sheetProtection/>
  <mergeCells count="1">
    <mergeCell ref="B3:G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E48"/>
  <sheetViews>
    <sheetView zoomScalePageLayoutView="0" workbookViewId="0" topLeftCell="A1">
      <selection activeCell="B22" sqref="B22"/>
    </sheetView>
  </sheetViews>
  <sheetFormatPr defaultColWidth="9.140625" defaultRowHeight="15"/>
  <cols>
    <col min="2" max="2" width="70.57421875" style="0" customWidth="1"/>
    <col min="3" max="3" width="30.00390625" style="0" customWidth="1"/>
    <col min="4" max="4" width="27.57421875" style="0" customWidth="1"/>
    <col min="5" max="5" width="27.140625" style="0" customWidth="1"/>
  </cols>
  <sheetData>
    <row r="1" spans="2:3" ht="15">
      <c r="B1" s="3"/>
      <c r="C1" s="25" t="s">
        <v>170</v>
      </c>
    </row>
    <row r="2" spans="2:3" ht="15">
      <c r="B2" s="3"/>
      <c r="C2" s="3"/>
    </row>
    <row r="3" spans="2:3" ht="33" customHeight="1">
      <c r="B3" s="98" t="s">
        <v>171</v>
      </c>
      <c r="C3" s="98"/>
    </row>
    <row r="5" spans="2:3" ht="15.75">
      <c r="B5" s="23" t="s">
        <v>172</v>
      </c>
      <c r="C5" s="16" t="s">
        <v>7</v>
      </c>
    </row>
    <row r="6" spans="2:3" ht="15.75">
      <c r="B6" s="23" t="s">
        <v>173</v>
      </c>
      <c r="C6" s="16" t="s">
        <v>7</v>
      </c>
    </row>
    <row r="7" spans="2:3" ht="15.75">
      <c r="B7" s="23" t="s">
        <v>174</v>
      </c>
      <c r="C7" s="16" t="s">
        <v>7</v>
      </c>
    </row>
    <row r="8" spans="2:3" ht="47.25">
      <c r="B8" s="23" t="s">
        <v>175</v>
      </c>
      <c r="C8" s="16" t="s">
        <v>7</v>
      </c>
    </row>
    <row r="9" spans="2:3" ht="31.5">
      <c r="B9" s="23" t="s">
        <v>176</v>
      </c>
      <c r="C9" s="16" t="s">
        <v>7</v>
      </c>
    </row>
    <row r="10" spans="2:3" ht="15.75">
      <c r="B10" s="23" t="s">
        <v>177</v>
      </c>
      <c r="C10" s="16" t="s">
        <v>7</v>
      </c>
    </row>
    <row r="11" spans="2:3" ht="15.75">
      <c r="B11" s="19"/>
      <c r="C11" s="19"/>
    </row>
    <row r="12" spans="2:3" ht="15.75">
      <c r="B12" s="19"/>
      <c r="C12" s="19"/>
    </row>
    <row r="13" spans="2:4" ht="15.75">
      <c r="B13" s="98" t="s">
        <v>178</v>
      </c>
      <c r="C13" s="98"/>
      <c r="D13" s="98"/>
    </row>
    <row r="14" spans="2:3" ht="15.75">
      <c r="B14" s="19"/>
      <c r="C14" s="19"/>
    </row>
    <row r="15" spans="2:4" ht="47.25">
      <c r="B15" s="16" t="s">
        <v>179</v>
      </c>
      <c r="C15" s="16" t="s">
        <v>180</v>
      </c>
      <c r="D15" s="46" t="s">
        <v>181</v>
      </c>
    </row>
    <row r="16" spans="2:4" ht="15.75">
      <c r="B16" s="16" t="s">
        <v>7</v>
      </c>
      <c r="C16" s="16" t="s">
        <v>7</v>
      </c>
      <c r="D16" s="16" t="s">
        <v>7</v>
      </c>
    </row>
    <row r="17" spans="2:3" ht="15.75">
      <c r="B17" s="19"/>
      <c r="C17" s="19"/>
    </row>
    <row r="18" spans="2:3" ht="15.75">
      <c r="B18" s="19"/>
      <c r="C18" s="19"/>
    </row>
    <row r="19" spans="2:5" ht="15.75" customHeight="1">
      <c r="B19" s="98" t="s">
        <v>182</v>
      </c>
      <c r="C19" s="98"/>
      <c r="D19" s="98"/>
      <c r="E19" s="98"/>
    </row>
    <row r="20" spans="2:4" ht="15.75">
      <c r="B20" s="19"/>
      <c r="C20" s="19"/>
      <c r="D20" s="3"/>
    </row>
    <row r="21" spans="2:5" ht="60">
      <c r="B21" s="16" t="s">
        <v>179</v>
      </c>
      <c r="C21" s="16" t="s">
        <v>183</v>
      </c>
      <c r="D21" s="47" t="s">
        <v>184</v>
      </c>
      <c r="E21" s="47" t="s">
        <v>185</v>
      </c>
    </row>
    <row r="22" spans="2:5" ht="15.75">
      <c r="B22" s="16" t="s">
        <v>7</v>
      </c>
      <c r="C22" s="16" t="s">
        <v>7</v>
      </c>
      <c r="D22" s="16" t="s">
        <v>7</v>
      </c>
      <c r="E22" s="16" t="s">
        <v>7</v>
      </c>
    </row>
    <row r="23" spans="2:3" ht="15.75">
      <c r="B23" s="19"/>
      <c r="C23" s="19"/>
    </row>
    <row r="24" spans="2:3" ht="15.75">
      <c r="B24" s="19"/>
      <c r="C24" s="19"/>
    </row>
    <row r="25" spans="2:5" ht="15.75">
      <c r="B25" s="98" t="s">
        <v>186</v>
      </c>
      <c r="C25" s="98"/>
      <c r="D25" s="98"/>
      <c r="E25" s="98"/>
    </row>
    <row r="26" spans="2:5" ht="15.75">
      <c r="B26" s="19"/>
      <c r="C26" s="19"/>
      <c r="D26" s="3"/>
      <c r="E26" s="3"/>
    </row>
    <row r="27" spans="2:5" ht="45">
      <c r="B27" s="16" t="s">
        <v>187</v>
      </c>
      <c r="C27" s="16" t="s">
        <v>179</v>
      </c>
      <c r="D27" s="47" t="s">
        <v>188</v>
      </c>
      <c r="E27" s="47" t="s">
        <v>189</v>
      </c>
    </row>
    <row r="28" spans="2:5" ht="15.75">
      <c r="B28" s="16" t="s">
        <v>7</v>
      </c>
      <c r="C28" s="16" t="s">
        <v>7</v>
      </c>
      <c r="D28" s="16" t="s">
        <v>7</v>
      </c>
      <c r="E28" s="16" t="s">
        <v>7</v>
      </c>
    </row>
    <row r="29" spans="2:3" ht="15.75">
      <c r="B29" s="19"/>
      <c r="C29" s="19"/>
    </row>
    <row r="30" spans="2:3" ht="15.75">
      <c r="B30" s="19"/>
      <c r="C30" s="19"/>
    </row>
    <row r="31" spans="2:3" ht="15.75">
      <c r="B31" s="98" t="s">
        <v>190</v>
      </c>
      <c r="C31" s="98"/>
    </row>
    <row r="32" spans="2:3" ht="15">
      <c r="B32" s="3"/>
      <c r="C32" s="3"/>
    </row>
    <row r="33" spans="2:3" ht="15.75">
      <c r="B33" s="16" t="s">
        <v>191</v>
      </c>
      <c r="C33" s="16" t="s">
        <v>192</v>
      </c>
    </row>
    <row r="34" spans="2:3" ht="15.75">
      <c r="B34" s="16" t="s">
        <v>7</v>
      </c>
      <c r="C34" s="16" t="s">
        <v>7</v>
      </c>
    </row>
    <row r="35" spans="2:3" ht="15.75">
      <c r="B35" s="19"/>
      <c r="C35" s="19"/>
    </row>
    <row r="36" spans="2:3" ht="15.75">
      <c r="B36" s="19"/>
      <c r="C36" s="19"/>
    </row>
    <row r="37" spans="2:3" ht="15.75">
      <c r="B37" s="19"/>
      <c r="C37" s="19"/>
    </row>
    <row r="38" spans="2:3" ht="15.75">
      <c r="B38" s="19"/>
      <c r="C38" s="19"/>
    </row>
    <row r="39" spans="2:3" ht="15.75">
      <c r="B39" s="19"/>
      <c r="C39" s="19"/>
    </row>
    <row r="40" spans="2:3" ht="15.75">
      <c r="B40" s="19"/>
      <c r="C40" s="19"/>
    </row>
    <row r="41" spans="2:3" ht="15.75">
      <c r="B41" s="19"/>
      <c r="C41" s="19"/>
    </row>
    <row r="42" spans="2:3" ht="15.75">
      <c r="B42" s="19"/>
      <c r="C42" s="19"/>
    </row>
    <row r="43" spans="2:3" ht="15.75">
      <c r="B43" s="19"/>
      <c r="C43" s="19"/>
    </row>
    <row r="44" spans="2:3" ht="15.75">
      <c r="B44" s="19"/>
      <c r="C44" s="19"/>
    </row>
    <row r="45" spans="2:3" ht="15.75">
      <c r="B45" s="19"/>
      <c r="C45" s="19"/>
    </row>
    <row r="46" spans="2:3" ht="15.75">
      <c r="B46" s="19"/>
      <c r="C46" s="19"/>
    </row>
    <row r="47" spans="2:3" ht="15.75">
      <c r="B47" s="19"/>
      <c r="C47" s="19"/>
    </row>
    <row r="48" spans="2:3" ht="15.75">
      <c r="B48" s="19"/>
      <c r="C48" s="19"/>
    </row>
  </sheetData>
  <sheetProtection/>
  <mergeCells count="5">
    <mergeCell ref="B31:C31"/>
    <mergeCell ref="B3:C3"/>
    <mergeCell ref="B13:D13"/>
    <mergeCell ref="B19:E19"/>
    <mergeCell ref="B25:E2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C8"/>
  <sheetViews>
    <sheetView zoomScalePageLayoutView="0" workbookViewId="0" topLeftCell="A1">
      <selection activeCell="C9" sqref="C9"/>
    </sheetView>
  </sheetViews>
  <sheetFormatPr defaultColWidth="9.140625" defaultRowHeight="15"/>
  <cols>
    <col min="2" max="2" width="70.57421875" style="0" customWidth="1"/>
    <col min="3" max="3" width="30.00390625" style="0" customWidth="1"/>
  </cols>
  <sheetData>
    <row r="1" spans="2:3" ht="15">
      <c r="B1" s="3"/>
      <c r="C1" s="25" t="s">
        <v>193</v>
      </c>
    </row>
    <row r="2" spans="2:3" ht="15">
      <c r="B2" s="3"/>
      <c r="C2" s="3"/>
    </row>
    <row r="3" spans="2:3" ht="69" customHeight="1">
      <c r="B3" s="98" t="s">
        <v>194</v>
      </c>
      <c r="C3" s="98"/>
    </row>
    <row r="4" spans="2:3" ht="15">
      <c r="B4" s="3"/>
      <c r="C4" s="3"/>
    </row>
    <row r="5" spans="2:3" ht="31.5">
      <c r="B5" s="23" t="s">
        <v>195</v>
      </c>
      <c r="C5" s="24" t="s">
        <v>7</v>
      </c>
    </row>
    <row r="6" spans="2:3" ht="31.5">
      <c r="B6" s="23" t="s">
        <v>196</v>
      </c>
      <c r="C6" s="24" t="s">
        <v>7</v>
      </c>
    </row>
    <row r="7" spans="2:3" ht="63">
      <c r="B7" s="23" t="s">
        <v>197</v>
      </c>
      <c r="C7" s="24" t="s">
        <v>7</v>
      </c>
    </row>
    <row r="8" spans="2:3" ht="15.75">
      <c r="B8" s="23" t="s">
        <v>198</v>
      </c>
      <c r="C8" s="48">
        <v>0.9</v>
      </c>
    </row>
  </sheetData>
  <sheetProtection/>
  <mergeCells count="1">
    <mergeCell ref="B3:C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C5"/>
  <sheetViews>
    <sheetView zoomScalePageLayoutView="0" workbookViewId="0" topLeftCell="A1">
      <selection activeCell="B26" sqref="B26"/>
    </sheetView>
  </sheetViews>
  <sheetFormatPr defaultColWidth="9.140625" defaultRowHeight="15"/>
  <cols>
    <col min="2" max="2" width="70.57421875" style="0" customWidth="1"/>
    <col min="3" max="3" width="30.00390625" style="0" customWidth="1"/>
  </cols>
  <sheetData>
    <row r="1" spans="2:3" ht="15">
      <c r="B1" s="3"/>
      <c r="C1" s="25" t="s">
        <v>199</v>
      </c>
    </row>
    <row r="2" spans="2:3" ht="15">
      <c r="B2" s="3"/>
      <c r="C2" s="3"/>
    </row>
    <row r="3" spans="2:3" ht="32.25" customHeight="1">
      <c r="B3" s="98" t="s">
        <v>200</v>
      </c>
      <c r="C3" s="98"/>
    </row>
    <row r="4" spans="2:3" ht="15">
      <c r="B4" s="3"/>
      <c r="C4" s="3"/>
    </row>
    <row r="5" spans="2:3" ht="141.75">
      <c r="B5" s="23" t="s">
        <v>201</v>
      </c>
      <c r="C5" s="16" t="s">
        <v>21</v>
      </c>
    </row>
  </sheetData>
  <sheetProtection/>
  <mergeCells count="1">
    <mergeCell ref="B3:C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H8"/>
  <sheetViews>
    <sheetView zoomScalePageLayoutView="0" workbookViewId="0" topLeftCell="A1">
      <selection activeCell="C9" sqref="C9"/>
    </sheetView>
  </sheetViews>
  <sheetFormatPr defaultColWidth="9.140625" defaultRowHeight="15"/>
  <cols>
    <col min="1" max="1" width="4.7109375" style="0" customWidth="1"/>
    <col min="2" max="2" width="70.57421875" style="0" customWidth="1"/>
    <col min="3" max="3" width="89.8515625" style="0" customWidth="1"/>
  </cols>
  <sheetData>
    <row r="1" spans="2:3" ht="15">
      <c r="B1" s="3"/>
      <c r="C1" s="25" t="s">
        <v>202</v>
      </c>
    </row>
    <row r="2" spans="2:3" ht="15">
      <c r="B2" s="3"/>
      <c r="C2" s="3"/>
    </row>
    <row r="3" spans="2:3" ht="33" customHeight="1">
      <c r="B3" s="98" t="s">
        <v>203</v>
      </c>
      <c r="C3" s="98"/>
    </row>
    <row r="4" spans="2:3" ht="15">
      <c r="B4" s="3"/>
      <c r="C4" s="3"/>
    </row>
    <row r="5" spans="2:3" ht="31.5">
      <c r="B5" s="23" t="s">
        <v>204</v>
      </c>
      <c r="C5" s="59" t="s">
        <v>224</v>
      </c>
    </row>
    <row r="6" spans="2:3" ht="231.75" customHeight="1">
      <c r="B6" s="22" t="s">
        <v>205</v>
      </c>
      <c r="C6" s="56" t="s">
        <v>223</v>
      </c>
    </row>
    <row r="7" spans="2:8" ht="78.75">
      <c r="B7" s="49" t="s">
        <v>206</v>
      </c>
      <c r="C7" s="15" t="s">
        <v>207</v>
      </c>
      <c r="H7" s="3"/>
    </row>
    <row r="8" spans="2:3" ht="47.25">
      <c r="B8" s="22" t="s">
        <v>208</v>
      </c>
      <c r="C8" s="15" t="s">
        <v>243</v>
      </c>
    </row>
  </sheetData>
  <sheetProtection/>
  <mergeCells count="1">
    <mergeCell ref="B3:C3"/>
  </mergeCells>
  <hyperlinks>
    <hyperlink ref="C5" r:id="rId1" display="http://rmz.rodniki.ru/wp-content/uploads/2018/10/Форма-заявки-на-тех.присоединение.doc "/>
  </hyperlinks>
  <printOptions/>
  <pageMargins left="0.7" right="0.7" top="0.75" bottom="0.75" header="0.3" footer="0.3"/>
  <pageSetup horizontalDpi="600" verticalDpi="600" orientation="portrait" paperSize="9" r:id="rId2"/>
</worksheet>
</file>

<file path=xl/worksheets/sheet15.xml><?xml version="1.0" encoding="utf-8"?>
<worksheet xmlns="http://schemas.openxmlformats.org/spreadsheetml/2006/main" xmlns:r="http://schemas.openxmlformats.org/officeDocument/2006/relationships">
  <dimension ref="B1:G7"/>
  <sheetViews>
    <sheetView tabSelected="1" zoomScalePageLayoutView="0" workbookViewId="0" topLeftCell="A1">
      <selection activeCell="E27" sqref="E27"/>
    </sheetView>
  </sheetViews>
  <sheetFormatPr defaultColWidth="9.140625" defaultRowHeight="15"/>
  <cols>
    <col min="1" max="1" width="1.28515625" style="0" customWidth="1"/>
    <col min="2" max="2" width="70.57421875" style="0" customWidth="1"/>
    <col min="3" max="3" width="44.421875" style="0" customWidth="1"/>
  </cols>
  <sheetData>
    <row r="1" spans="2:3" ht="15">
      <c r="B1" s="3"/>
      <c r="C1" s="25" t="s">
        <v>209</v>
      </c>
    </row>
    <row r="2" spans="2:3" ht="15">
      <c r="B2" s="3"/>
      <c r="C2" s="3"/>
    </row>
    <row r="3" spans="2:3" ht="30.75" customHeight="1">
      <c r="B3" s="98" t="s">
        <v>210</v>
      </c>
      <c r="C3" s="98"/>
    </row>
    <row r="4" spans="2:3" ht="15">
      <c r="B4" s="3"/>
      <c r="C4" s="3"/>
    </row>
    <row r="5" spans="2:3" ht="47.25">
      <c r="B5" s="23" t="s">
        <v>211</v>
      </c>
      <c r="C5" s="58" t="s">
        <v>218</v>
      </c>
    </row>
    <row r="6" spans="2:3" ht="57">
      <c r="B6" s="23" t="s">
        <v>212</v>
      </c>
      <c r="C6" s="60" t="s">
        <v>226</v>
      </c>
    </row>
    <row r="7" spans="2:7" ht="15.75">
      <c r="B7" s="23" t="s">
        <v>213</v>
      </c>
      <c r="C7" s="57" t="s">
        <v>225</v>
      </c>
      <c r="D7" s="7"/>
      <c r="E7" s="7"/>
      <c r="F7" s="7"/>
      <c r="G7" s="7"/>
    </row>
  </sheetData>
  <sheetProtection/>
  <mergeCells count="1">
    <mergeCell ref="B3:C3"/>
  </mergeCells>
  <hyperlinks>
    <hyperlink ref="C7" r:id="rId1" display="https://zakupki.kontur.ru/Customers/3721006639 "/>
    <hyperlink ref="C6" r:id="rId2" display="http://zakupki.gov.ru/epz/orderclause/quicksearch/search.html?searchString=3721006639&amp;morphology=on&amp;pageNumber=1&amp;sortDirection=false&amp;recordsPerPage=_10&amp;regionDeleted=false&amp;sortBy=PO_DATE_OBNOVLENIJA"/>
  </hyperlinks>
  <printOptions/>
  <pageMargins left="0.4330708661417323" right="0.35433070866141736" top="0.4724409448818898" bottom="0.7480314960629921" header="0.31496062992125984" footer="0.31496062992125984"/>
  <pageSetup horizontalDpi="600" verticalDpi="600" orientation="portrait" paperSize="9" scale="80" r:id="rId3"/>
</worksheet>
</file>

<file path=xl/worksheets/sheet2.xml><?xml version="1.0" encoding="utf-8"?>
<worksheet xmlns="http://schemas.openxmlformats.org/spreadsheetml/2006/main" xmlns:r="http://schemas.openxmlformats.org/officeDocument/2006/relationships">
  <sheetPr>
    <pageSetUpPr fitToPage="1"/>
  </sheetPr>
  <dimension ref="B1:Q54"/>
  <sheetViews>
    <sheetView zoomScalePageLayoutView="0" workbookViewId="0" topLeftCell="B7">
      <selection activeCell="L23" sqref="L23"/>
    </sheetView>
  </sheetViews>
  <sheetFormatPr defaultColWidth="9.140625" defaultRowHeight="15"/>
  <cols>
    <col min="1" max="1" width="4.00390625" style="0" customWidth="1"/>
    <col min="2" max="2" width="67.00390625" style="0" customWidth="1"/>
    <col min="3" max="3" width="14.28125" style="3" customWidth="1"/>
    <col min="4" max="4" width="13.28125" style="0" customWidth="1"/>
    <col min="5" max="5" width="13.7109375" style="3" customWidth="1"/>
    <col min="6" max="6" width="13.421875" style="0" customWidth="1"/>
    <col min="7" max="7" width="13.421875" style="3" customWidth="1"/>
    <col min="8" max="8" width="12.140625" style="0" customWidth="1"/>
    <col min="9" max="12" width="12.00390625" style="0" bestFit="1" customWidth="1"/>
  </cols>
  <sheetData>
    <row r="1" ht="15">
      <c r="H1" s="25" t="s">
        <v>72</v>
      </c>
    </row>
    <row r="2" s="3" customFormat="1" ht="15"/>
    <row r="3" spans="2:8" ht="17.25" customHeight="1">
      <c r="B3" s="82" t="s">
        <v>52</v>
      </c>
      <c r="C3" s="82"/>
      <c r="D3" s="82"/>
      <c r="E3" s="82"/>
      <c r="F3" s="82"/>
      <c r="G3" s="82"/>
      <c r="H3" s="82"/>
    </row>
    <row r="4" spans="3:17" ht="26.25" customHeight="1">
      <c r="C4" s="5"/>
      <c r="D4" s="18"/>
      <c r="E4" s="18"/>
      <c r="F4" s="18"/>
      <c r="G4" s="18"/>
      <c r="H4" s="18"/>
      <c r="I4" s="18"/>
      <c r="J4" s="18"/>
      <c r="K4" s="18"/>
      <c r="L4" s="18"/>
      <c r="M4" s="18"/>
      <c r="N4" s="18"/>
      <c r="O4" s="18"/>
      <c r="P4" s="18"/>
      <c r="Q4" s="18"/>
    </row>
    <row r="5" spans="2:17" ht="15.75">
      <c r="B5" s="26"/>
      <c r="C5" s="86" t="s">
        <v>58</v>
      </c>
      <c r="D5" s="87"/>
      <c r="E5" s="86" t="s">
        <v>59</v>
      </c>
      <c r="F5" s="87"/>
      <c r="G5" s="86" t="s">
        <v>60</v>
      </c>
      <c r="H5" s="87"/>
      <c r="I5" s="70"/>
      <c r="J5" s="71"/>
      <c r="K5" s="71"/>
      <c r="L5" s="71"/>
      <c r="M5" s="18"/>
      <c r="N5" s="18"/>
      <c r="O5" s="18"/>
      <c r="P5" s="18"/>
      <c r="Q5" s="18"/>
    </row>
    <row r="6" spans="2:17" ht="77.25" customHeight="1">
      <c r="B6" s="67" t="s">
        <v>53</v>
      </c>
      <c r="C6" s="83" t="s">
        <v>64</v>
      </c>
      <c r="D6" s="84"/>
      <c r="E6" s="84"/>
      <c r="F6" s="84"/>
      <c r="G6" s="84"/>
      <c r="H6" s="85"/>
      <c r="I6" s="70"/>
      <c r="J6" s="71"/>
      <c r="K6" s="71"/>
      <c r="L6" s="71"/>
      <c r="M6" s="18"/>
      <c r="N6" s="18"/>
      <c r="O6" s="18"/>
      <c r="P6" s="18"/>
      <c r="Q6" s="18"/>
    </row>
    <row r="7" spans="2:17" ht="31.5" customHeight="1">
      <c r="B7" s="27" t="s">
        <v>54</v>
      </c>
      <c r="C7" s="89" t="s">
        <v>66</v>
      </c>
      <c r="D7" s="90"/>
      <c r="E7" s="89" t="s">
        <v>67</v>
      </c>
      <c r="F7" s="90"/>
      <c r="G7" s="89" t="s">
        <v>68</v>
      </c>
      <c r="H7" s="90"/>
      <c r="I7" s="72"/>
      <c r="J7" s="73"/>
      <c r="K7" s="73"/>
      <c r="L7" s="73"/>
      <c r="M7" s="18"/>
      <c r="N7" s="18"/>
      <c r="O7" s="18"/>
      <c r="P7" s="18"/>
      <c r="Q7" s="18"/>
    </row>
    <row r="8" spans="2:17" ht="15.75" customHeight="1">
      <c r="B8" s="28" t="s">
        <v>55</v>
      </c>
      <c r="C8" s="16">
        <v>1028.93</v>
      </c>
      <c r="D8" s="61">
        <v>1101.42</v>
      </c>
      <c r="E8" s="61">
        <v>1101.42</v>
      </c>
      <c r="F8" s="61">
        <v>1179.16</v>
      </c>
      <c r="G8" s="61">
        <v>1179.16</v>
      </c>
      <c r="H8" s="61">
        <v>1229.8</v>
      </c>
      <c r="I8" s="68"/>
      <c r="J8" s="68"/>
      <c r="K8" s="68"/>
      <c r="L8" s="68"/>
      <c r="M8" s="18"/>
      <c r="N8" s="18"/>
      <c r="O8" s="18"/>
      <c r="P8" s="18"/>
      <c r="Q8" s="18"/>
    </row>
    <row r="9" spans="2:17" ht="31.5" customHeight="1">
      <c r="B9" s="27" t="s">
        <v>56</v>
      </c>
      <c r="C9" s="16" t="s">
        <v>8</v>
      </c>
      <c r="D9" s="16" t="s">
        <v>9</v>
      </c>
      <c r="E9" s="16" t="s">
        <v>10</v>
      </c>
      <c r="F9" s="16" t="s">
        <v>11</v>
      </c>
      <c r="G9" s="16" t="s">
        <v>15</v>
      </c>
      <c r="H9" s="16" t="s">
        <v>12</v>
      </c>
      <c r="I9" s="69"/>
      <c r="J9" s="69"/>
      <c r="K9" s="69"/>
      <c r="L9" s="69"/>
      <c r="M9" s="18"/>
      <c r="N9" s="18"/>
      <c r="O9" s="18"/>
      <c r="P9" s="18"/>
      <c r="Q9" s="18"/>
    </row>
    <row r="10" spans="2:17" ht="31.5">
      <c r="B10" s="27" t="s">
        <v>57</v>
      </c>
      <c r="C10" s="16" t="s">
        <v>7</v>
      </c>
      <c r="D10" s="16" t="s">
        <v>7</v>
      </c>
      <c r="E10" s="16" t="s">
        <v>7</v>
      </c>
      <c r="F10" s="16" t="s">
        <v>7</v>
      </c>
      <c r="G10" s="16" t="s">
        <v>7</v>
      </c>
      <c r="H10" s="16" t="s">
        <v>7</v>
      </c>
      <c r="I10" s="69"/>
      <c r="J10" s="69"/>
      <c r="K10" s="69"/>
      <c r="L10" s="69"/>
      <c r="M10" s="18"/>
      <c r="N10" s="18"/>
      <c r="O10" s="18"/>
      <c r="P10" s="18"/>
      <c r="Q10" s="18"/>
    </row>
    <row r="11" spans="2:17" ht="15.75">
      <c r="B11" s="19"/>
      <c r="C11" s="19"/>
      <c r="D11" s="19"/>
      <c r="E11" s="19"/>
      <c r="F11" s="19"/>
      <c r="G11" s="19"/>
      <c r="H11" s="19"/>
      <c r="I11" s="18"/>
      <c r="J11" s="18"/>
      <c r="K11" s="18"/>
      <c r="L11" s="18"/>
      <c r="M11" s="18"/>
      <c r="N11" s="18"/>
      <c r="O11" s="18"/>
      <c r="P11" s="18"/>
      <c r="Q11" s="18"/>
    </row>
    <row r="12" spans="2:17" ht="15.75" customHeight="1">
      <c r="B12" s="26"/>
      <c r="C12" s="86" t="s">
        <v>61</v>
      </c>
      <c r="D12" s="87"/>
      <c r="E12" s="86" t="s">
        <v>62</v>
      </c>
      <c r="F12" s="87"/>
      <c r="G12" s="86" t="s">
        <v>63</v>
      </c>
      <c r="H12" s="87"/>
      <c r="I12" s="18"/>
      <c r="J12" s="18"/>
      <c r="K12" s="18"/>
      <c r="L12" s="18"/>
      <c r="M12" s="18"/>
      <c r="N12" s="18"/>
      <c r="O12" s="18"/>
      <c r="P12" s="18"/>
      <c r="Q12" s="18"/>
    </row>
    <row r="13" spans="2:17" ht="78.75">
      <c r="B13" s="67" t="s">
        <v>53</v>
      </c>
      <c r="C13" s="83" t="s">
        <v>65</v>
      </c>
      <c r="D13" s="84"/>
      <c r="E13" s="84"/>
      <c r="F13" s="84"/>
      <c r="G13" s="84"/>
      <c r="H13" s="85"/>
      <c r="I13" s="18"/>
      <c r="J13" s="18"/>
      <c r="K13" s="18"/>
      <c r="L13" s="18"/>
      <c r="M13" s="18"/>
      <c r="N13" s="18"/>
      <c r="O13" s="18"/>
      <c r="P13" s="18"/>
      <c r="Q13" s="18"/>
    </row>
    <row r="14" spans="2:17" ht="31.5">
      <c r="B14" s="27" t="s">
        <v>54</v>
      </c>
      <c r="C14" s="89" t="s">
        <v>69</v>
      </c>
      <c r="D14" s="90"/>
      <c r="E14" s="89" t="s">
        <v>70</v>
      </c>
      <c r="F14" s="90"/>
      <c r="G14" s="89" t="s">
        <v>71</v>
      </c>
      <c r="H14" s="90"/>
      <c r="I14" s="18"/>
      <c r="J14" s="18"/>
      <c r="K14" s="18"/>
      <c r="L14" s="18"/>
      <c r="M14" s="18"/>
      <c r="N14" s="18"/>
      <c r="O14" s="18"/>
      <c r="P14" s="18"/>
      <c r="Q14" s="18"/>
    </row>
    <row r="15" spans="2:17" ht="31.5">
      <c r="B15" s="28" t="s">
        <v>55</v>
      </c>
      <c r="C15" s="61">
        <v>1229.8</v>
      </c>
      <c r="D15" s="61">
        <v>1297.18</v>
      </c>
      <c r="E15" s="61">
        <v>1297.18</v>
      </c>
      <c r="F15" s="61">
        <v>1519.05</v>
      </c>
      <c r="G15" s="61">
        <v>1425.75</v>
      </c>
      <c r="H15" s="61">
        <v>1454.75</v>
      </c>
      <c r="I15" s="18"/>
      <c r="J15" s="18"/>
      <c r="K15" s="18"/>
      <c r="L15" s="18"/>
      <c r="M15" s="18"/>
      <c r="N15" s="18"/>
      <c r="O15" s="18"/>
      <c r="P15" s="18"/>
      <c r="Q15" s="18"/>
    </row>
    <row r="16" spans="2:17" s="1" customFormat="1" ht="33" customHeight="1">
      <c r="B16" s="27" t="s">
        <v>56</v>
      </c>
      <c r="C16" s="16" t="s">
        <v>26</v>
      </c>
      <c r="D16" s="16" t="s">
        <v>13</v>
      </c>
      <c r="E16" s="16" t="s">
        <v>27</v>
      </c>
      <c r="F16" s="16" t="s">
        <v>14</v>
      </c>
      <c r="G16" s="16" t="s">
        <v>28</v>
      </c>
      <c r="H16" s="16" t="s">
        <v>16</v>
      </c>
      <c r="I16" s="4"/>
      <c r="J16" s="4"/>
      <c r="K16" s="4"/>
      <c r="L16" s="4"/>
      <c r="M16" s="4"/>
      <c r="N16" s="4"/>
      <c r="O16" s="4"/>
      <c r="P16" s="4"/>
      <c r="Q16" s="4"/>
    </row>
    <row r="17" spans="2:17" ht="16.5" customHeight="1">
      <c r="B17" s="27" t="s">
        <v>57</v>
      </c>
      <c r="C17" s="16" t="s">
        <v>7</v>
      </c>
      <c r="D17" s="16" t="s">
        <v>7</v>
      </c>
      <c r="E17" s="16" t="s">
        <v>7</v>
      </c>
      <c r="F17" s="16" t="s">
        <v>7</v>
      </c>
      <c r="G17" s="16" t="s">
        <v>7</v>
      </c>
      <c r="H17" s="16" t="s">
        <v>7</v>
      </c>
      <c r="I17" s="18"/>
      <c r="J17" s="18"/>
      <c r="K17" s="18"/>
      <c r="L17" s="18"/>
      <c r="M17" s="18"/>
      <c r="N17" s="18"/>
      <c r="O17" s="18"/>
      <c r="P17" s="18"/>
      <c r="Q17" s="18"/>
    </row>
    <row r="18" spans="2:17" ht="15.75">
      <c r="B18" s="19"/>
      <c r="C18" s="19"/>
      <c r="D18" s="18"/>
      <c r="E18" s="18"/>
      <c r="F18" s="18"/>
      <c r="G18" s="18"/>
      <c r="H18" s="18"/>
      <c r="I18" s="18"/>
      <c r="J18" s="18"/>
      <c r="K18" s="18"/>
      <c r="L18" s="18"/>
      <c r="M18" s="18"/>
      <c r="N18" s="18"/>
      <c r="O18" s="18"/>
      <c r="P18" s="18"/>
      <c r="Q18" s="18"/>
    </row>
    <row r="19" spans="2:17" ht="15.75">
      <c r="B19" s="26"/>
      <c r="C19" s="86" t="s">
        <v>228</v>
      </c>
      <c r="D19" s="87"/>
      <c r="E19" s="86" t="s">
        <v>229</v>
      </c>
      <c r="F19" s="87"/>
      <c r="G19" s="86" t="s">
        <v>230</v>
      </c>
      <c r="H19" s="87"/>
      <c r="I19" s="86" t="s">
        <v>231</v>
      </c>
      <c r="J19" s="87"/>
      <c r="K19" s="86" t="s">
        <v>232</v>
      </c>
      <c r="L19" s="87"/>
      <c r="M19" s="18"/>
      <c r="N19" s="18"/>
      <c r="O19" s="18"/>
      <c r="P19" s="18"/>
      <c r="Q19" s="18"/>
    </row>
    <row r="20" spans="2:17" ht="68.25" customHeight="1">
      <c r="B20" s="67" t="s">
        <v>53</v>
      </c>
      <c r="C20" s="88" t="s">
        <v>65</v>
      </c>
      <c r="D20" s="88"/>
      <c r="E20" s="88"/>
      <c r="F20" s="88"/>
      <c r="G20" s="88"/>
      <c r="H20" s="88"/>
      <c r="I20" s="88"/>
      <c r="J20" s="88"/>
      <c r="K20" s="88"/>
      <c r="L20" s="88"/>
      <c r="M20" s="18"/>
      <c r="N20" s="18"/>
      <c r="O20" s="18"/>
      <c r="P20" s="18"/>
      <c r="Q20" s="18"/>
    </row>
    <row r="21" spans="2:17" ht="31.5" customHeight="1">
      <c r="B21" s="27" t="s">
        <v>54</v>
      </c>
      <c r="C21" s="83" t="s">
        <v>227</v>
      </c>
      <c r="D21" s="84"/>
      <c r="E21" s="83" t="s">
        <v>238</v>
      </c>
      <c r="F21" s="84"/>
      <c r="G21" s="83" t="s">
        <v>241</v>
      </c>
      <c r="H21" s="84"/>
      <c r="I21" s="83" t="s">
        <v>244</v>
      </c>
      <c r="J21" s="84"/>
      <c r="K21" s="84"/>
      <c r="L21" s="85"/>
      <c r="M21" s="18"/>
      <c r="N21" s="18"/>
      <c r="O21" s="18"/>
      <c r="P21" s="18"/>
      <c r="Q21" s="18"/>
    </row>
    <row r="22" spans="2:17" ht="18" customHeight="1">
      <c r="B22" s="28" t="s">
        <v>55</v>
      </c>
      <c r="C22" s="61">
        <v>1445.79</v>
      </c>
      <c r="D22" s="61">
        <v>1476.92</v>
      </c>
      <c r="E22" s="61">
        <v>1476.92</v>
      </c>
      <c r="F22" s="61">
        <v>1522.87</v>
      </c>
      <c r="G22" s="61">
        <v>1522.87</v>
      </c>
      <c r="H22" s="61">
        <v>1636.94</v>
      </c>
      <c r="I22" s="61">
        <v>1636.94</v>
      </c>
      <c r="J22" s="61">
        <v>1702.65</v>
      </c>
      <c r="K22" s="61">
        <v>1702.65</v>
      </c>
      <c r="L22" s="66">
        <v>1836.24</v>
      </c>
      <c r="M22" s="76"/>
      <c r="N22" s="18"/>
      <c r="O22" s="18"/>
      <c r="P22" s="18"/>
      <c r="Q22" s="18"/>
    </row>
    <row r="23" spans="2:17" ht="31.5">
      <c r="B23" s="27" t="s">
        <v>56</v>
      </c>
      <c r="C23" s="16" t="s">
        <v>233</v>
      </c>
      <c r="D23" s="16" t="s">
        <v>29</v>
      </c>
      <c r="E23" s="16" t="s">
        <v>234</v>
      </c>
      <c r="F23" s="16" t="s">
        <v>219</v>
      </c>
      <c r="G23" s="16" t="s">
        <v>235</v>
      </c>
      <c r="H23" s="16" t="s">
        <v>220</v>
      </c>
      <c r="I23" s="16" t="s">
        <v>236</v>
      </c>
      <c r="J23" s="16" t="s">
        <v>221</v>
      </c>
      <c r="K23" s="16" t="s">
        <v>237</v>
      </c>
      <c r="L23" s="16" t="s">
        <v>222</v>
      </c>
      <c r="M23" s="18"/>
      <c r="N23" s="18"/>
      <c r="O23" s="18"/>
      <c r="P23" s="18"/>
      <c r="Q23" s="18"/>
    </row>
    <row r="24" spans="2:17" ht="31.5">
      <c r="B24" s="27" t="s">
        <v>57</v>
      </c>
      <c r="C24" s="16" t="s">
        <v>7</v>
      </c>
      <c r="D24" s="16" t="s">
        <v>7</v>
      </c>
      <c r="E24" s="16" t="s">
        <v>7</v>
      </c>
      <c r="F24" s="16" t="s">
        <v>7</v>
      </c>
      <c r="G24" s="16" t="s">
        <v>7</v>
      </c>
      <c r="H24" s="16" t="s">
        <v>7</v>
      </c>
      <c r="I24" s="16" t="s">
        <v>7</v>
      </c>
      <c r="J24" s="16" t="s">
        <v>7</v>
      </c>
      <c r="K24" s="16" t="s">
        <v>7</v>
      </c>
      <c r="L24" s="16" t="s">
        <v>7</v>
      </c>
      <c r="M24" s="18"/>
      <c r="N24" s="18"/>
      <c r="O24" s="18"/>
      <c r="P24" s="18"/>
      <c r="Q24" s="18"/>
    </row>
    <row r="25" spans="2:17" ht="15" customHeight="1">
      <c r="B25" s="19"/>
      <c r="C25" s="19"/>
      <c r="D25" s="18"/>
      <c r="E25" s="18"/>
      <c r="F25" s="18"/>
      <c r="G25" s="18"/>
      <c r="H25" s="18"/>
      <c r="I25" s="18"/>
      <c r="J25" s="18"/>
      <c r="K25" s="18"/>
      <c r="L25" s="18"/>
      <c r="M25" s="18"/>
      <c r="N25" s="18"/>
      <c r="O25" s="18"/>
      <c r="P25" s="18"/>
      <c r="Q25" s="18"/>
    </row>
    <row r="26" spans="2:17" ht="15" customHeight="1">
      <c r="B26" s="19"/>
      <c r="C26" s="19"/>
      <c r="D26" s="18"/>
      <c r="E26" s="18"/>
      <c r="F26" s="18"/>
      <c r="G26" s="18"/>
      <c r="H26" s="18"/>
      <c r="I26" s="18"/>
      <c r="J26" s="18"/>
      <c r="K26" s="18"/>
      <c r="L26" s="18"/>
      <c r="M26" s="18"/>
      <c r="N26" s="18"/>
      <c r="O26" s="18"/>
      <c r="P26" s="18"/>
      <c r="Q26" s="18"/>
    </row>
    <row r="27" spans="2:17" ht="15" customHeight="1">
      <c r="B27" s="18"/>
      <c r="C27" s="18"/>
      <c r="D27" s="18"/>
      <c r="E27" s="18"/>
      <c r="F27" s="18"/>
      <c r="G27" s="18"/>
      <c r="H27" s="18"/>
      <c r="I27" s="18"/>
      <c r="J27" s="18"/>
      <c r="K27" s="18"/>
      <c r="L27" s="18"/>
      <c r="M27" s="18"/>
      <c r="N27" s="18"/>
      <c r="O27" s="18"/>
      <c r="P27" s="18"/>
      <c r="Q27" s="18"/>
    </row>
    <row r="28" spans="2:17" ht="15" customHeight="1">
      <c r="B28" s="18"/>
      <c r="C28" s="18"/>
      <c r="D28" s="18"/>
      <c r="E28" s="18"/>
      <c r="F28" s="18"/>
      <c r="G28" s="18"/>
      <c r="H28" s="18"/>
      <c r="I28" s="18"/>
      <c r="J28" s="18"/>
      <c r="K28" s="18"/>
      <c r="L28" s="18"/>
      <c r="M28" s="18"/>
      <c r="N28" s="18"/>
      <c r="O28" s="18"/>
      <c r="P28" s="18"/>
      <c r="Q28" s="18"/>
    </row>
    <row r="29" spans="2:17" ht="56.25" customHeight="1">
      <c r="B29" s="18"/>
      <c r="C29" s="18"/>
      <c r="D29" s="18"/>
      <c r="E29" s="18"/>
      <c r="F29" s="18"/>
      <c r="G29" s="18"/>
      <c r="H29" s="18"/>
      <c r="I29" s="18"/>
      <c r="J29" s="18"/>
      <c r="K29" s="18"/>
      <c r="L29" s="18"/>
      <c r="M29" s="18"/>
      <c r="N29" s="18"/>
      <c r="O29" s="18"/>
      <c r="P29" s="18"/>
      <c r="Q29" s="18"/>
    </row>
    <row r="30" spans="2:17" ht="30.75" customHeight="1">
      <c r="B30" s="18"/>
      <c r="C30" s="18"/>
      <c r="D30" s="18"/>
      <c r="E30" s="18"/>
      <c r="F30" s="18"/>
      <c r="G30" s="18"/>
      <c r="H30" s="18"/>
      <c r="I30" s="18"/>
      <c r="J30" s="18"/>
      <c r="K30" s="18"/>
      <c r="L30" s="18"/>
      <c r="M30" s="18"/>
      <c r="N30" s="18"/>
      <c r="O30" s="18"/>
      <c r="P30" s="18"/>
      <c r="Q30" s="18"/>
    </row>
    <row r="31" spans="2:17" ht="15" customHeight="1">
      <c r="B31" s="18"/>
      <c r="C31" s="18"/>
      <c r="D31" s="18"/>
      <c r="E31" s="18"/>
      <c r="F31" s="18"/>
      <c r="G31" s="18"/>
      <c r="H31" s="18"/>
      <c r="I31" s="18"/>
      <c r="J31" s="18"/>
      <c r="K31" s="18"/>
      <c r="L31" s="18"/>
      <c r="M31" s="18"/>
      <c r="N31" s="18"/>
      <c r="O31" s="18"/>
      <c r="P31" s="18"/>
      <c r="Q31" s="18"/>
    </row>
    <row r="32" spans="2:17" ht="15" customHeight="1">
      <c r="B32" s="18"/>
      <c r="C32" s="18"/>
      <c r="D32" s="18"/>
      <c r="E32" s="18"/>
      <c r="F32" s="18"/>
      <c r="G32" s="18"/>
      <c r="H32" s="18"/>
      <c r="I32" s="18"/>
      <c r="J32" s="18"/>
      <c r="K32" s="18"/>
      <c r="L32" s="18"/>
      <c r="M32" s="18"/>
      <c r="N32" s="18"/>
      <c r="O32" s="18"/>
      <c r="P32" s="18"/>
      <c r="Q32" s="18"/>
    </row>
    <row r="33" spans="2:17" ht="15" customHeight="1">
      <c r="B33" s="18"/>
      <c r="C33" s="18"/>
      <c r="D33" s="18"/>
      <c r="E33" s="18"/>
      <c r="F33" s="18"/>
      <c r="G33" s="18"/>
      <c r="H33" s="18"/>
      <c r="I33" s="18"/>
      <c r="J33" s="18"/>
      <c r="K33" s="18"/>
      <c r="L33" s="18"/>
      <c r="M33" s="18"/>
      <c r="N33" s="18"/>
      <c r="O33" s="18"/>
      <c r="P33" s="18"/>
      <c r="Q33" s="18"/>
    </row>
    <row r="34" spans="2:17" ht="15" customHeight="1">
      <c r="B34" s="18"/>
      <c r="C34" s="18"/>
      <c r="D34" s="18"/>
      <c r="E34" s="18"/>
      <c r="F34" s="18"/>
      <c r="G34" s="18"/>
      <c r="H34" s="18"/>
      <c r="I34" s="18"/>
      <c r="J34" s="18"/>
      <c r="K34" s="18"/>
      <c r="L34" s="18"/>
      <c r="M34" s="18"/>
      <c r="N34" s="18"/>
      <c r="O34" s="18"/>
      <c r="P34" s="18"/>
      <c r="Q34" s="18"/>
    </row>
    <row r="35" spans="2:17" ht="15" customHeight="1">
      <c r="B35" s="18"/>
      <c r="C35" s="18"/>
      <c r="D35" s="18"/>
      <c r="E35" s="18"/>
      <c r="F35" s="18"/>
      <c r="G35" s="18"/>
      <c r="H35" s="18"/>
      <c r="I35" s="18"/>
      <c r="J35" s="18"/>
      <c r="K35" s="18"/>
      <c r="L35" s="18"/>
      <c r="M35" s="18"/>
      <c r="N35" s="18"/>
      <c r="O35" s="18"/>
      <c r="P35" s="18"/>
      <c r="Q35" s="18"/>
    </row>
    <row r="36" spans="2:17" ht="15" customHeight="1">
      <c r="B36" s="18"/>
      <c r="C36" s="18"/>
      <c r="D36" s="18"/>
      <c r="E36" s="18"/>
      <c r="F36" s="18"/>
      <c r="G36" s="18"/>
      <c r="H36" s="18"/>
      <c r="I36" s="18"/>
      <c r="J36" s="18"/>
      <c r="K36" s="18"/>
      <c r="L36" s="18"/>
      <c r="M36" s="18"/>
      <c r="N36" s="18"/>
      <c r="O36" s="18"/>
      <c r="P36" s="18"/>
      <c r="Q36" s="18"/>
    </row>
    <row r="37" spans="2:17" ht="15" customHeight="1">
      <c r="B37" s="18"/>
      <c r="C37" s="18"/>
      <c r="D37" s="18"/>
      <c r="E37" s="18"/>
      <c r="F37" s="18"/>
      <c r="G37" s="18"/>
      <c r="H37" s="18"/>
      <c r="I37" s="18"/>
      <c r="J37" s="18"/>
      <c r="K37" s="18"/>
      <c r="L37" s="18"/>
      <c r="M37" s="18"/>
      <c r="N37" s="18"/>
      <c r="O37" s="18"/>
      <c r="P37" s="18"/>
      <c r="Q37" s="18"/>
    </row>
    <row r="38" spans="2:17" ht="15" customHeight="1">
      <c r="B38" s="18"/>
      <c r="C38" s="18"/>
      <c r="D38" s="18"/>
      <c r="E38" s="18"/>
      <c r="F38" s="18"/>
      <c r="G38" s="18"/>
      <c r="H38" s="18"/>
      <c r="I38" s="18"/>
      <c r="J38" s="18"/>
      <c r="K38" s="18"/>
      <c r="L38" s="18"/>
      <c r="M38" s="18"/>
      <c r="N38" s="18"/>
      <c r="O38" s="18"/>
      <c r="P38" s="18"/>
      <c r="Q38" s="18"/>
    </row>
    <row r="39" spans="2:17" ht="15" customHeight="1">
      <c r="B39" s="18"/>
      <c r="C39" s="18"/>
      <c r="D39" s="18"/>
      <c r="E39" s="18"/>
      <c r="F39" s="18"/>
      <c r="G39" s="18"/>
      <c r="H39" s="18"/>
      <c r="I39" s="18"/>
      <c r="J39" s="18"/>
      <c r="K39" s="18"/>
      <c r="L39" s="18"/>
      <c r="M39" s="18"/>
      <c r="N39" s="18"/>
      <c r="O39" s="18"/>
      <c r="P39" s="18"/>
      <c r="Q39" s="18"/>
    </row>
    <row r="40" spans="2:17" ht="35.25" customHeight="1">
      <c r="B40" s="18"/>
      <c r="C40" s="18"/>
      <c r="D40" s="18"/>
      <c r="E40" s="18"/>
      <c r="F40" s="18"/>
      <c r="G40" s="18"/>
      <c r="H40" s="18"/>
      <c r="I40" s="18"/>
      <c r="J40" s="18"/>
      <c r="K40" s="18"/>
      <c r="L40" s="18"/>
      <c r="M40" s="18"/>
      <c r="N40" s="18"/>
      <c r="O40" s="18"/>
      <c r="P40" s="18"/>
      <c r="Q40" s="18"/>
    </row>
    <row r="41" spans="2:17" ht="33" customHeight="1">
      <c r="B41" s="18"/>
      <c r="C41" s="18"/>
      <c r="D41" s="18"/>
      <c r="E41" s="18"/>
      <c r="F41" s="18"/>
      <c r="G41" s="18"/>
      <c r="H41" s="18"/>
      <c r="I41" s="18"/>
      <c r="J41" s="18"/>
      <c r="K41" s="18"/>
      <c r="L41" s="18"/>
      <c r="M41" s="18"/>
      <c r="N41" s="18"/>
      <c r="O41" s="18"/>
      <c r="P41" s="18"/>
      <c r="Q41" s="18"/>
    </row>
    <row r="42" spans="2:17" ht="15" customHeight="1">
      <c r="B42" s="18"/>
      <c r="C42" s="18"/>
      <c r="D42" s="18"/>
      <c r="E42" s="18"/>
      <c r="F42" s="18"/>
      <c r="G42" s="18"/>
      <c r="H42" s="18"/>
      <c r="I42" s="18"/>
      <c r="J42" s="18"/>
      <c r="K42" s="18"/>
      <c r="L42" s="18"/>
      <c r="M42" s="18"/>
      <c r="N42" s="18"/>
      <c r="O42" s="18"/>
      <c r="P42" s="18"/>
      <c r="Q42" s="18"/>
    </row>
    <row r="43" spans="2:17" ht="15" customHeight="1">
      <c r="B43" s="18"/>
      <c r="C43" s="18"/>
      <c r="D43" s="18"/>
      <c r="E43" s="18"/>
      <c r="F43" s="18"/>
      <c r="G43" s="18"/>
      <c r="H43" s="18"/>
      <c r="I43" s="18"/>
      <c r="J43" s="18"/>
      <c r="K43" s="18"/>
      <c r="L43" s="18"/>
      <c r="M43" s="18"/>
      <c r="N43" s="18"/>
      <c r="O43" s="18"/>
      <c r="P43" s="18"/>
      <c r="Q43" s="18"/>
    </row>
    <row r="44" spans="2:17" ht="15" customHeight="1">
      <c r="B44" s="18"/>
      <c r="C44" s="18"/>
      <c r="D44" s="18"/>
      <c r="E44" s="18"/>
      <c r="F44" s="18"/>
      <c r="G44" s="18"/>
      <c r="H44" s="18"/>
      <c r="I44" s="18"/>
      <c r="J44" s="18"/>
      <c r="K44" s="18"/>
      <c r="L44" s="18"/>
      <c r="M44" s="18"/>
      <c r="N44" s="18"/>
      <c r="O44" s="18"/>
      <c r="P44" s="18"/>
      <c r="Q44" s="18"/>
    </row>
    <row r="45" spans="2:17" ht="15" customHeight="1">
      <c r="B45" s="18"/>
      <c r="C45" s="18"/>
      <c r="D45" s="18"/>
      <c r="E45" s="18"/>
      <c r="F45" s="18"/>
      <c r="G45" s="18"/>
      <c r="H45" s="18"/>
      <c r="I45" s="18"/>
      <c r="J45" s="18"/>
      <c r="K45" s="18"/>
      <c r="L45" s="18"/>
      <c r="M45" s="18"/>
      <c r="N45" s="18"/>
      <c r="O45" s="18"/>
      <c r="P45" s="18"/>
      <c r="Q45" s="18"/>
    </row>
    <row r="46" spans="2:17" ht="15" customHeight="1">
      <c r="B46" s="18"/>
      <c r="C46" s="18"/>
      <c r="D46" s="18"/>
      <c r="E46" s="18"/>
      <c r="F46" s="18"/>
      <c r="G46" s="18"/>
      <c r="H46" s="18"/>
      <c r="I46" s="18"/>
      <c r="J46" s="18"/>
      <c r="K46" s="18"/>
      <c r="L46" s="18"/>
      <c r="M46" s="18"/>
      <c r="N46" s="18"/>
      <c r="O46" s="18"/>
      <c r="P46" s="18"/>
      <c r="Q46" s="18"/>
    </row>
    <row r="47" spans="2:17" ht="15" customHeight="1">
      <c r="B47" s="18"/>
      <c r="C47" s="18"/>
      <c r="D47" s="18"/>
      <c r="E47" s="18"/>
      <c r="F47" s="18"/>
      <c r="G47" s="18"/>
      <c r="H47" s="18"/>
      <c r="I47" s="18"/>
      <c r="J47" s="18"/>
      <c r="K47" s="18"/>
      <c r="L47" s="18"/>
      <c r="M47" s="18"/>
      <c r="N47" s="18"/>
      <c r="O47" s="18"/>
      <c r="P47" s="18"/>
      <c r="Q47" s="18"/>
    </row>
    <row r="48" spans="2:17" ht="13.5" customHeight="1">
      <c r="B48" s="18"/>
      <c r="C48" s="18"/>
      <c r="D48" s="18"/>
      <c r="E48" s="18"/>
      <c r="F48" s="18"/>
      <c r="G48" s="18"/>
      <c r="H48" s="18"/>
      <c r="I48" s="18"/>
      <c r="J48" s="18"/>
      <c r="K48" s="18"/>
      <c r="L48" s="18"/>
      <c r="M48" s="18"/>
      <c r="N48" s="18"/>
      <c r="O48" s="18"/>
      <c r="P48" s="18"/>
      <c r="Q48" s="18"/>
    </row>
    <row r="49" spans="2:17" ht="13.5" customHeight="1">
      <c r="B49" s="18"/>
      <c r="C49" s="18"/>
      <c r="D49" s="18"/>
      <c r="E49" s="18"/>
      <c r="F49" s="18"/>
      <c r="G49" s="18"/>
      <c r="H49" s="18"/>
      <c r="I49" s="18"/>
      <c r="J49" s="18"/>
      <c r="K49" s="18"/>
      <c r="L49" s="18"/>
      <c r="M49" s="18"/>
      <c r="N49" s="18"/>
      <c r="O49" s="18"/>
      <c r="P49" s="18"/>
      <c r="Q49" s="18"/>
    </row>
    <row r="50" spans="2:17" ht="13.5" customHeight="1">
      <c r="B50" s="18"/>
      <c r="C50" s="18"/>
      <c r="D50" s="18"/>
      <c r="E50" s="18"/>
      <c r="F50" s="18"/>
      <c r="G50" s="18"/>
      <c r="H50" s="18"/>
      <c r="I50" s="18"/>
      <c r="J50" s="18"/>
      <c r="K50" s="18"/>
      <c r="L50" s="18"/>
      <c r="M50" s="18"/>
      <c r="N50" s="18"/>
      <c r="O50" s="18"/>
      <c r="P50" s="18"/>
      <c r="Q50" s="18"/>
    </row>
    <row r="51" spans="2:17" ht="13.5" customHeight="1">
      <c r="B51" s="18"/>
      <c r="C51" s="18"/>
      <c r="D51" s="18"/>
      <c r="E51" s="18"/>
      <c r="F51" s="18"/>
      <c r="G51" s="18"/>
      <c r="H51" s="18"/>
      <c r="I51" s="18"/>
      <c r="J51" s="18"/>
      <c r="K51" s="18"/>
      <c r="L51" s="18"/>
      <c r="M51" s="18"/>
      <c r="N51" s="18"/>
      <c r="O51" s="18"/>
      <c r="P51" s="18"/>
      <c r="Q51" s="18"/>
    </row>
    <row r="52" spans="2:17" ht="13.5" customHeight="1">
      <c r="B52" s="18"/>
      <c r="C52" s="18"/>
      <c r="D52" s="18"/>
      <c r="E52" s="18"/>
      <c r="F52" s="18"/>
      <c r="G52" s="18"/>
      <c r="H52" s="18"/>
      <c r="I52" s="18"/>
      <c r="J52" s="18"/>
      <c r="K52" s="18"/>
      <c r="L52" s="18"/>
      <c r="M52" s="18"/>
      <c r="N52" s="18"/>
      <c r="O52" s="18"/>
      <c r="P52" s="18"/>
      <c r="Q52" s="18"/>
    </row>
    <row r="53" spans="2:17" ht="13.5" customHeight="1">
      <c r="B53" s="18"/>
      <c r="C53" s="18"/>
      <c r="D53" s="18"/>
      <c r="E53" s="18"/>
      <c r="F53" s="18"/>
      <c r="G53" s="18"/>
      <c r="H53" s="18"/>
      <c r="I53" s="18"/>
      <c r="J53" s="18"/>
      <c r="K53" s="18"/>
      <c r="L53" s="18"/>
      <c r="M53" s="18"/>
      <c r="N53" s="18"/>
      <c r="O53" s="18"/>
      <c r="P53" s="18"/>
      <c r="Q53" s="18"/>
    </row>
    <row r="54" spans="2:17" ht="13.5" customHeight="1">
      <c r="B54" s="18"/>
      <c r="C54" s="18"/>
      <c r="D54" s="18"/>
      <c r="E54" s="18"/>
      <c r="F54" s="18"/>
      <c r="G54" s="18"/>
      <c r="H54" s="18"/>
      <c r="I54" s="18"/>
      <c r="J54" s="18"/>
      <c r="K54" s="18"/>
      <c r="L54" s="18"/>
      <c r="M54" s="18"/>
      <c r="N54" s="18"/>
      <c r="O54" s="18"/>
      <c r="P54" s="18"/>
      <c r="Q54" s="1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24" customHeight="1"/>
    <row r="70" ht="21" customHeight="1"/>
    <row r="71" ht="24" customHeight="1"/>
    <row r="72" ht="24.75" customHeight="1"/>
    <row r="73" ht="24.75" customHeight="1"/>
    <row r="81" ht="27.75" customHeight="1"/>
    <row r="82" ht="21.75" customHeight="1"/>
    <row r="83" ht="35.25" customHeight="1"/>
    <row r="84" ht="33" customHeight="1"/>
    <row r="85" ht="18" customHeight="1"/>
    <row r="86" ht="37.5" customHeight="1"/>
    <row r="93" ht="27.75" customHeight="1"/>
    <row r="94" ht="24.75" customHeight="1"/>
    <row r="99" ht="24" customHeight="1"/>
    <row r="101" ht="24.75" customHeight="1"/>
    <row r="106" ht="26.25" customHeight="1"/>
    <row r="107" ht="26.25" customHeight="1"/>
    <row r="108" ht="24.75" customHeight="1"/>
    <row r="109" ht="24.75" customHeight="1"/>
  </sheetData>
  <sheetProtection/>
  <mergeCells count="25">
    <mergeCell ref="B3:H3"/>
    <mergeCell ref="C5:D5"/>
    <mergeCell ref="C7:D7"/>
    <mergeCell ref="C6:H6"/>
    <mergeCell ref="E5:F5"/>
    <mergeCell ref="E7:F7"/>
    <mergeCell ref="G5:H5"/>
    <mergeCell ref="G7:H7"/>
    <mergeCell ref="C12:D12"/>
    <mergeCell ref="E12:F12"/>
    <mergeCell ref="G12:H12"/>
    <mergeCell ref="C13:H13"/>
    <mergeCell ref="C14:D14"/>
    <mergeCell ref="E14:F14"/>
    <mergeCell ref="G14:H14"/>
    <mergeCell ref="I21:L21"/>
    <mergeCell ref="C21:D21"/>
    <mergeCell ref="C19:D19"/>
    <mergeCell ref="E19:F19"/>
    <mergeCell ref="G19:H19"/>
    <mergeCell ref="I19:J19"/>
    <mergeCell ref="K19:L19"/>
    <mergeCell ref="C20:L20"/>
    <mergeCell ref="E21:F21"/>
    <mergeCell ref="G21:H21"/>
  </mergeCells>
  <printOptions/>
  <pageMargins left="0.57" right="0.45" top="0.51" bottom="0.7480314960629921" header="0.31496062992125984" footer="0.31496062992125984"/>
  <pageSetup fitToHeight="1" fitToWidth="1" horizontalDpi="600" verticalDpi="600" orientation="portrait" paperSize="9" scale="27" r:id="rId1"/>
</worksheet>
</file>

<file path=xl/worksheets/sheet3.xml><?xml version="1.0" encoding="utf-8"?>
<worksheet xmlns="http://schemas.openxmlformats.org/spreadsheetml/2006/main" xmlns:r="http://schemas.openxmlformats.org/officeDocument/2006/relationships">
  <dimension ref="B1:Y38"/>
  <sheetViews>
    <sheetView zoomScalePageLayoutView="0" workbookViewId="0" topLeftCell="C1">
      <selection activeCell="X9" sqref="X9"/>
    </sheetView>
  </sheetViews>
  <sheetFormatPr defaultColWidth="9.140625" defaultRowHeight="15"/>
  <cols>
    <col min="1" max="1" width="4.7109375" style="0" customWidth="1"/>
    <col min="2" max="2" width="53.8515625" style="0" customWidth="1"/>
    <col min="3" max="3" width="12.00390625" style="0" customWidth="1"/>
    <col min="4" max="4" width="11.8515625" style="0" customWidth="1"/>
    <col min="5" max="5" width="11.00390625" style="0" customWidth="1"/>
    <col min="6" max="6" width="11.8515625" style="0" customWidth="1"/>
    <col min="7" max="7" width="12.28125" style="0" customWidth="1"/>
    <col min="8" max="8" width="11.7109375" style="0" customWidth="1"/>
    <col min="9" max="9" width="11.421875" style="0" customWidth="1"/>
    <col min="10" max="10" width="12.00390625" style="0" customWidth="1"/>
    <col min="11" max="11" width="12.140625" style="0" customWidth="1"/>
    <col min="12" max="12" width="12.7109375" style="0" customWidth="1"/>
    <col min="13" max="13" width="11.7109375" style="0" customWidth="1"/>
    <col min="14" max="14" width="12.00390625" style="0" customWidth="1"/>
    <col min="15" max="18" width="11.421875" style="0" customWidth="1"/>
    <col min="19" max="19" width="11.28125" style="0" customWidth="1"/>
    <col min="20" max="22" width="11.421875" style="0" customWidth="1"/>
    <col min="23" max="23" width="11.57421875" style="0" customWidth="1"/>
    <col min="24" max="24" width="11.140625" style="0" customWidth="1"/>
  </cols>
  <sheetData>
    <row r="1" spans="2:24" ht="15">
      <c r="B1" s="3"/>
      <c r="C1" s="3"/>
      <c r="D1" s="3"/>
      <c r="E1" s="3"/>
      <c r="F1" s="3"/>
      <c r="G1" s="3"/>
      <c r="H1" s="3"/>
      <c r="I1" s="3"/>
      <c r="J1" s="3"/>
      <c r="K1" s="3"/>
      <c r="L1" s="3"/>
      <c r="M1" s="3"/>
      <c r="X1" s="25" t="s">
        <v>74</v>
      </c>
    </row>
    <row r="2" spans="2:14" ht="15">
      <c r="B2" s="3"/>
      <c r="C2" s="3"/>
      <c r="D2" s="3"/>
      <c r="E2" s="3"/>
      <c r="F2" s="3"/>
      <c r="G2" s="3"/>
      <c r="H2" s="3"/>
      <c r="I2" s="3"/>
      <c r="J2" s="3"/>
      <c r="K2" s="3"/>
      <c r="L2" s="3"/>
      <c r="M2" s="3"/>
      <c r="N2" s="25"/>
    </row>
    <row r="3" spans="2:14" ht="15.75">
      <c r="B3" s="82" t="s">
        <v>73</v>
      </c>
      <c r="C3" s="82"/>
      <c r="D3" s="82"/>
      <c r="E3" s="82"/>
      <c r="F3" s="82"/>
      <c r="G3" s="82"/>
      <c r="H3" s="82"/>
      <c r="I3" s="82"/>
      <c r="J3" s="82"/>
      <c r="K3" s="82"/>
      <c r="L3" s="82"/>
      <c r="M3" s="82"/>
      <c r="N3" s="82"/>
    </row>
    <row r="5" spans="2:24" s="3" customFormat="1" ht="15.75">
      <c r="B5" s="29"/>
      <c r="C5" s="86" t="s">
        <v>58</v>
      </c>
      <c r="D5" s="87"/>
      <c r="E5" s="86" t="s">
        <v>59</v>
      </c>
      <c r="F5" s="87"/>
      <c r="G5" s="86" t="s">
        <v>60</v>
      </c>
      <c r="H5" s="87"/>
      <c r="I5" s="86" t="s">
        <v>61</v>
      </c>
      <c r="J5" s="87"/>
      <c r="K5" s="86" t="s">
        <v>62</v>
      </c>
      <c r="L5" s="87"/>
      <c r="M5" s="86" t="s">
        <v>63</v>
      </c>
      <c r="N5" s="87"/>
      <c r="O5" s="86" t="s">
        <v>228</v>
      </c>
      <c r="P5" s="87"/>
      <c r="Q5" s="86" t="s">
        <v>229</v>
      </c>
      <c r="R5" s="87"/>
      <c r="S5" s="86" t="s">
        <v>230</v>
      </c>
      <c r="T5" s="87"/>
      <c r="U5" s="86" t="s">
        <v>231</v>
      </c>
      <c r="V5" s="87"/>
      <c r="W5" s="86" t="s">
        <v>232</v>
      </c>
      <c r="X5" s="87"/>
    </row>
    <row r="6" spans="2:25" ht="78.75">
      <c r="B6" s="23" t="s">
        <v>75</v>
      </c>
      <c r="C6" s="97" t="s">
        <v>80</v>
      </c>
      <c r="D6" s="97"/>
      <c r="E6" s="93" t="s">
        <v>64</v>
      </c>
      <c r="F6" s="93"/>
      <c r="G6" s="93"/>
      <c r="H6" s="94"/>
      <c r="I6" s="92" t="s">
        <v>65</v>
      </c>
      <c r="J6" s="93"/>
      <c r="K6" s="93"/>
      <c r="L6" s="93"/>
      <c r="M6" s="93"/>
      <c r="N6" s="94"/>
      <c r="O6" s="86" t="s">
        <v>65</v>
      </c>
      <c r="P6" s="91"/>
      <c r="Q6" s="91"/>
      <c r="R6" s="91"/>
      <c r="S6" s="91"/>
      <c r="T6" s="91"/>
      <c r="U6" s="91"/>
      <c r="V6" s="91"/>
      <c r="W6" s="91"/>
      <c r="X6" s="91"/>
      <c r="Y6" s="74"/>
    </row>
    <row r="7" spans="2:24" ht="127.5" customHeight="1">
      <c r="B7" s="22" t="s">
        <v>76</v>
      </c>
      <c r="C7" s="95" t="s">
        <v>81</v>
      </c>
      <c r="D7" s="96"/>
      <c r="E7" s="92" t="s">
        <v>82</v>
      </c>
      <c r="F7" s="94"/>
      <c r="G7" s="92" t="s">
        <v>83</v>
      </c>
      <c r="H7" s="94"/>
      <c r="I7" s="92" t="s">
        <v>84</v>
      </c>
      <c r="J7" s="94"/>
      <c r="K7" s="92" t="s">
        <v>85</v>
      </c>
      <c r="L7" s="94"/>
      <c r="M7" s="92" t="s">
        <v>86</v>
      </c>
      <c r="N7" s="94"/>
      <c r="O7" s="83" t="s">
        <v>239</v>
      </c>
      <c r="P7" s="84"/>
      <c r="Q7" s="83" t="s">
        <v>240</v>
      </c>
      <c r="R7" s="85"/>
      <c r="S7" s="83" t="s">
        <v>242</v>
      </c>
      <c r="T7" s="84"/>
      <c r="U7" s="83" t="s">
        <v>245</v>
      </c>
      <c r="V7" s="84"/>
      <c r="W7" s="84"/>
      <c r="X7" s="85"/>
    </row>
    <row r="8" spans="2:24" ht="63">
      <c r="B8" s="23" t="s">
        <v>77</v>
      </c>
      <c r="C8" s="30">
        <v>40.84</v>
      </c>
      <c r="D8" s="31">
        <v>42.17</v>
      </c>
      <c r="E8" s="31">
        <v>42.17</v>
      </c>
      <c r="F8" s="31">
        <v>43.02</v>
      </c>
      <c r="G8" s="31">
        <v>43.02</v>
      </c>
      <c r="H8" s="31">
        <v>46.95</v>
      </c>
      <c r="I8" s="31">
        <v>46.95</v>
      </c>
      <c r="J8" s="32">
        <v>50.7</v>
      </c>
      <c r="K8" s="32">
        <v>50.7</v>
      </c>
      <c r="L8" s="31">
        <v>61.92</v>
      </c>
      <c r="M8" s="31">
        <v>61.92</v>
      </c>
      <c r="N8" s="31">
        <v>63.65</v>
      </c>
      <c r="O8" s="31">
        <v>63.65</v>
      </c>
      <c r="P8" s="31">
        <v>70.65</v>
      </c>
      <c r="Q8" s="31">
        <v>70.65</v>
      </c>
      <c r="R8" s="31">
        <v>98.25</v>
      </c>
      <c r="S8" s="31">
        <v>88.48</v>
      </c>
      <c r="T8" s="31">
        <v>89.64</v>
      </c>
      <c r="U8" s="31">
        <v>89.64</v>
      </c>
      <c r="V8" s="75">
        <v>93.81</v>
      </c>
      <c r="W8" s="31">
        <v>93.81</v>
      </c>
      <c r="X8" s="31">
        <v>125.13</v>
      </c>
    </row>
    <row r="9" spans="2:24" ht="63">
      <c r="B9" s="23" t="s">
        <v>78</v>
      </c>
      <c r="C9" s="30" t="s">
        <v>8</v>
      </c>
      <c r="D9" s="30" t="s">
        <v>9</v>
      </c>
      <c r="E9" s="30" t="s">
        <v>10</v>
      </c>
      <c r="F9" s="30" t="s">
        <v>11</v>
      </c>
      <c r="G9" s="30" t="s">
        <v>15</v>
      </c>
      <c r="H9" s="30" t="s">
        <v>12</v>
      </c>
      <c r="I9" s="30" t="s">
        <v>26</v>
      </c>
      <c r="J9" s="30" t="s">
        <v>13</v>
      </c>
      <c r="K9" s="30" t="s">
        <v>27</v>
      </c>
      <c r="L9" s="30" t="s">
        <v>14</v>
      </c>
      <c r="M9" s="30" t="s">
        <v>28</v>
      </c>
      <c r="N9" s="30" t="s">
        <v>16</v>
      </c>
      <c r="O9" s="16" t="s">
        <v>233</v>
      </c>
      <c r="P9" s="16" t="s">
        <v>29</v>
      </c>
      <c r="Q9" s="16" t="s">
        <v>234</v>
      </c>
      <c r="R9" s="16" t="s">
        <v>219</v>
      </c>
      <c r="S9" s="16" t="s">
        <v>235</v>
      </c>
      <c r="T9" s="16" t="s">
        <v>220</v>
      </c>
      <c r="U9" s="16" t="s">
        <v>236</v>
      </c>
      <c r="V9" s="16" t="s">
        <v>221</v>
      </c>
      <c r="W9" s="16" t="s">
        <v>237</v>
      </c>
      <c r="X9" s="16" t="s">
        <v>222</v>
      </c>
    </row>
    <row r="10" spans="2:24" ht="78.75">
      <c r="B10" s="23" t="s">
        <v>79</v>
      </c>
      <c r="C10" s="30" t="s">
        <v>7</v>
      </c>
      <c r="D10" s="30" t="s">
        <v>7</v>
      </c>
      <c r="E10" s="30" t="s">
        <v>7</v>
      </c>
      <c r="F10" s="30" t="s">
        <v>7</v>
      </c>
      <c r="G10" s="30" t="s">
        <v>7</v>
      </c>
      <c r="H10" s="30" t="s">
        <v>7</v>
      </c>
      <c r="I10" s="30" t="s">
        <v>7</v>
      </c>
      <c r="J10" s="30" t="s">
        <v>7</v>
      </c>
      <c r="K10" s="30" t="s">
        <v>7</v>
      </c>
      <c r="L10" s="30" t="s">
        <v>7</v>
      </c>
      <c r="M10" s="30" t="s">
        <v>7</v>
      </c>
      <c r="N10" s="30" t="s">
        <v>7</v>
      </c>
      <c r="O10" s="30" t="s">
        <v>7</v>
      </c>
      <c r="P10" s="30" t="s">
        <v>7</v>
      </c>
      <c r="Q10" s="30" t="s">
        <v>7</v>
      </c>
      <c r="R10" s="30" t="s">
        <v>7</v>
      </c>
      <c r="S10" s="30" t="s">
        <v>7</v>
      </c>
      <c r="T10" s="30" t="s">
        <v>7</v>
      </c>
      <c r="U10" s="30" t="s">
        <v>7</v>
      </c>
      <c r="V10" s="30" t="s">
        <v>7</v>
      </c>
      <c r="W10" s="30" t="s">
        <v>7</v>
      </c>
      <c r="X10" s="30" t="s">
        <v>7</v>
      </c>
    </row>
    <row r="11" spans="2:12" ht="15.75">
      <c r="B11" s="19"/>
      <c r="C11" s="18"/>
      <c r="D11" s="18"/>
      <c r="E11" s="18"/>
      <c r="F11" s="18"/>
      <c r="G11" s="18"/>
      <c r="H11" s="18"/>
      <c r="I11" s="18"/>
      <c r="J11" s="18"/>
      <c r="K11" s="18"/>
      <c r="L11" s="18"/>
    </row>
    <row r="12" spans="2:12" ht="15.75">
      <c r="B12" s="19"/>
      <c r="C12" s="18"/>
      <c r="D12" s="18"/>
      <c r="E12" s="18"/>
      <c r="F12" s="18"/>
      <c r="G12" s="18"/>
      <c r="H12" s="18"/>
      <c r="I12" s="18"/>
      <c r="J12" s="18"/>
      <c r="K12" s="18"/>
      <c r="L12" s="18"/>
    </row>
    <row r="13" spans="2:12" ht="15.75">
      <c r="B13" s="19"/>
      <c r="C13" s="18"/>
      <c r="D13" s="18"/>
      <c r="E13" s="18"/>
      <c r="F13" s="18"/>
      <c r="G13" s="18"/>
      <c r="H13" s="18"/>
      <c r="I13" s="18"/>
      <c r="J13" s="18"/>
      <c r="K13" s="18"/>
      <c r="L13" s="18"/>
    </row>
    <row r="14" spans="2:12" ht="15.75">
      <c r="B14" s="19"/>
      <c r="C14" s="18"/>
      <c r="D14" s="18"/>
      <c r="E14" s="18"/>
      <c r="F14" s="18"/>
      <c r="G14" s="18"/>
      <c r="H14" s="18"/>
      <c r="I14" s="18"/>
      <c r="J14" s="18"/>
      <c r="K14" s="18"/>
      <c r="L14" s="18"/>
    </row>
    <row r="15" spans="2:12" ht="15.75">
      <c r="B15" s="19"/>
      <c r="C15" s="18"/>
      <c r="D15" s="18"/>
      <c r="E15" s="18"/>
      <c r="F15" s="18"/>
      <c r="G15" s="18"/>
      <c r="H15" s="18"/>
      <c r="I15" s="18"/>
      <c r="J15" s="18"/>
      <c r="K15" s="18"/>
      <c r="L15" s="18"/>
    </row>
    <row r="16" spans="2:12" ht="15.75">
      <c r="B16" s="19"/>
      <c r="C16" s="18"/>
      <c r="D16" s="18"/>
      <c r="E16" s="18"/>
      <c r="F16" s="18"/>
      <c r="G16" s="18"/>
      <c r="H16" s="18"/>
      <c r="I16" s="18"/>
      <c r="J16" s="18"/>
      <c r="K16" s="18"/>
      <c r="L16" s="18"/>
    </row>
    <row r="17" spans="2:12" ht="15.75">
      <c r="B17" s="19"/>
      <c r="C17" s="18"/>
      <c r="D17" s="18"/>
      <c r="E17" s="18"/>
      <c r="F17" s="18"/>
      <c r="G17" s="18"/>
      <c r="H17" s="18"/>
      <c r="I17" s="18"/>
      <c r="J17" s="18"/>
      <c r="K17" s="18"/>
      <c r="L17" s="18"/>
    </row>
    <row r="18" spans="2:12" ht="15.75">
      <c r="B18" s="19"/>
      <c r="C18" s="18"/>
      <c r="D18" s="18"/>
      <c r="E18" s="18"/>
      <c r="F18" s="18"/>
      <c r="G18" s="18"/>
      <c r="H18" s="18"/>
      <c r="I18" s="18"/>
      <c r="J18" s="18"/>
      <c r="K18" s="18"/>
      <c r="L18" s="18"/>
    </row>
    <row r="19" spans="2:12" ht="15.75">
      <c r="B19" s="19"/>
      <c r="C19" s="18"/>
      <c r="D19" s="18"/>
      <c r="E19" s="18"/>
      <c r="F19" s="18"/>
      <c r="G19" s="18"/>
      <c r="H19" s="18"/>
      <c r="I19" s="18"/>
      <c r="J19" s="18"/>
      <c r="K19" s="18"/>
      <c r="L19" s="18"/>
    </row>
    <row r="20" spans="2:12" ht="15.75">
      <c r="B20" s="19"/>
      <c r="C20" s="18"/>
      <c r="D20" s="18"/>
      <c r="E20" s="18"/>
      <c r="F20" s="18"/>
      <c r="G20" s="18"/>
      <c r="H20" s="18"/>
      <c r="I20" s="18"/>
      <c r="J20" s="18"/>
      <c r="K20" s="18"/>
      <c r="L20" s="18"/>
    </row>
    <row r="21" spans="2:12" ht="15.75">
      <c r="B21" s="19"/>
      <c r="C21" s="18"/>
      <c r="D21" s="18"/>
      <c r="E21" s="18"/>
      <c r="F21" s="18"/>
      <c r="G21" s="18"/>
      <c r="H21" s="18"/>
      <c r="I21" s="18"/>
      <c r="J21" s="18"/>
      <c r="K21" s="18"/>
      <c r="L21" s="18"/>
    </row>
    <row r="22" spans="2:12" ht="15.75">
      <c r="B22" s="19"/>
      <c r="C22" s="18"/>
      <c r="D22" s="18"/>
      <c r="E22" s="18"/>
      <c r="F22" s="18"/>
      <c r="G22" s="18"/>
      <c r="H22" s="18"/>
      <c r="I22" s="18"/>
      <c r="J22" s="18"/>
      <c r="K22" s="18"/>
      <c r="L22" s="18"/>
    </row>
    <row r="23" spans="2:12" ht="15.75">
      <c r="B23" s="19"/>
      <c r="C23" s="18"/>
      <c r="D23" s="18"/>
      <c r="E23" s="18"/>
      <c r="F23" s="18"/>
      <c r="G23" s="18"/>
      <c r="H23" s="18"/>
      <c r="I23" s="18"/>
      <c r="J23" s="18"/>
      <c r="K23" s="18"/>
      <c r="L23" s="18"/>
    </row>
    <row r="24" spans="2:12" ht="15.75">
      <c r="B24" s="18"/>
      <c r="C24" s="18"/>
      <c r="D24" s="18"/>
      <c r="E24" s="18"/>
      <c r="F24" s="18"/>
      <c r="G24" s="18"/>
      <c r="H24" s="18"/>
      <c r="I24" s="18"/>
      <c r="J24" s="18"/>
      <c r="K24" s="18"/>
      <c r="L24" s="18"/>
    </row>
    <row r="25" spans="2:12" ht="15.75">
      <c r="B25" s="18"/>
      <c r="C25" s="18"/>
      <c r="D25" s="18"/>
      <c r="E25" s="18"/>
      <c r="F25" s="18"/>
      <c r="G25" s="18"/>
      <c r="H25" s="18"/>
      <c r="I25" s="18"/>
      <c r="J25" s="18"/>
      <c r="K25" s="18"/>
      <c r="L25" s="18"/>
    </row>
    <row r="26" spans="2:12" ht="15.75">
      <c r="B26" s="18"/>
      <c r="C26" s="18"/>
      <c r="D26" s="18"/>
      <c r="E26" s="18"/>
      <c r="F26" s="18"/>
      <c r="G26" s="18"/>
      <c r="H26" s="18"/>
      <c r="I26" s="18"/>
      <c r="J26" s="18"/>
      <c r="K26" s="18"/>
      <c r="L26" s="18"/>
    </row>
    <row r="27" spans="2:12" ht="15.75">
      <c r="B27" s="18"/>
      <c r="C27" s="18"/>
      <c r="D27" s="18"/>
      <c r="E27" s="18"/>
      <c r="F27" s="18"/>
      <c r="G27" s="18"/>
      <c r="H27" s="18"/>
      <c r="I27" s="18"/>
      <c r="J27" s="18"/>
      <c r="K27" s="18"/>
      <c r="L27" s="18"/>
    </row>
    <row r="28" spans="2:12" ht="15.75">
      <c r="B28" s="18"/>
      <c r="C28" s="18"/>
      <c r="D28" s="18"/>
      <c r="E28" s="18"/>
      <c r="F28" s="18"/>
      <c r="G28" s="18"/>
      <c r="H28" s="18"/>
      <c r="I28" s="18"/>
      <c r="J28" s="18"/>
      <c r="K28" s="18"/>
      <c r="L28" s="18"/>
    </row>
    <row r="29" spans="2:12" ht="15.75">
      <c r="B29" s="18"/>
      <c r="C29" s="18"/>
      <c r="D29" s="18"/>
      <c r="E29" s="18"/>
      <c r="F29" s="18"/>
      <c r="G29" s="18"/>
      <c r="H29" s="18"/>
      <c r="I29" s="18"/>
      <c r="J29" s="18"/>
      <c r="K29" s="18"/>
      <c r="L29" s="18"/>
    </row>
    <row r="30" spans="2:12" ht="15.75">
      <c r="B30" s="18"/>
      <c r="C30" s="18"/>
      <c r="D30" s="18"/>
      <c r="E30" s="18"/>
      <c r="F30" s="18"/>
      <c r="G30" s="18"/>
      <c r="H30" s="18"/>
      <c r="I30" s="18"/>
      <c r="J30" s="18"/>
      <c r="K30" s="18"/>
      <c r="L30" s="18"/>
    </row>
    <row r="31" spans="2:12" ht="15.75">
      <c r="B31" s="18"/>
      <c r="C31" s="18"/>
      <c r="D31" s="18"/>
      <c r="E31" s="18"/>
      <c r="F31" s="18"/>
      <c r="G31" s="18"/>
      <c r="H31" s="18"/>
      <c r="I31" s="18"/>
      <c r="J31" s="18"/>
      <c r="K31" s="18"/>
      <c r="L31" s="18"/>
    </row>
    <row r="32" spans="2:12" ht="15.75">
      <c r="B32" s="18"/>
      <c r="C32" s="18"/>
      <c r="D32" s="18"/>
      <c r="E32" s="18"/>
      <c r="F32" s="18"/>
      <c r="G32" s="18"/>
      <c r="H32" s="18"/>
      <c r="I32" s="18"/>
      <c r="J32" s="18"/>
      <c r="K32" s="18"/>
      <c r="L32" s="18"/>
    </row>
    <row r="33" spans="2:12" ht="15.75">
      <c r="B33" s="18"/>
      <c r="C33" s="18"/>
      <c r="D33" s="18"/>
      <c r="E33" s="18"/>
      <c r="F33" s="18"/>
      <c r="G33" s="18"/>
      <c r="H33" s="18"/>
      <c r="I33" s="18"/>
      <c r="J33" s="18"/>
      <c r="K33" s="18"/>
      <c r="L33" s="18"/>
    </row>
    <row r="34" spans="2:12" ht="15.75">
      <c r="B34" s="18"/>
      <c r="C34" s="18"/>
      <c r="D34" s="18"/>
      <c r="E34" s="18"/>
      <c r="F34" s="18"/>
      <c r="G34" s="18"/>
      <c r="H34" s="18"/>
      <c r="I34" s="18"/>
      <c r="J34" s="18"/>
      <c r="K34" s="18"/>
      <c r="L34" s="18"/>
    </row>
    <row r="35" spans="2:12" ht="15.75">
      <c r="B35" s="18"/>
      <c r="C35" s="18"/>
      <c r="D35" s="18"/>
      <c r="E35" s="18"/>
      <c r="F35" s="18"/>
      <c r="G35" s="18"/>
      <c r="H35" s="18"/>
      <c r="I35" s="18"/>
      <c r="J35" s="18"/>
      <c r="K35" s="18"/>
      <c r="L35" s="18"/>
    </row>
    <row r="36" spans="2:12" ht="15.75">
      <c r="B36" s="18"/>
      <c r="C36" s="18"/>
      <c r="D36" s="18"/>
      <c r="E36" s="18"/>
      <c r="F36" s="18"/>
      <c r="G36" s="18"/>
      <c r="H36" s="18"/>
      <c r="I36" s="18"/>
      <c r="J36" s="18"/>
      <c r="K36" s="18"/>
      <c r="L36" s="18"/>
    </row>
    <row r="37" spans="2:12" ht="15.75">
      <c r="B37" s="18"/>
      <c r="C37" s="18"/>
      <c r="D37" s="18"/>
      <c r="E37" s="18"/>
      <c r="F37" s="18"/>
      <c r="G37" s="18"/>
      <c r="H37" s="18"/>
      <c r="I37" s="18"/>
      <c r="J37" s="18"/>
      <c r="K37" s="18"/>
      <c r="L37" s="18"/>
    </row>
    <row r="38" spans="2:12" ht="15.75">
      <c r="B38" s="18"/>
      <c r="C38" s="18"/>
      <c r="D38" s="18"/>
      <c r="E38" s="18"/>
      <c r="F38" s="18"/>
      <c r="G38" s="18"/>
      <c r="H38" s="18"/>
      <c r="I38" s="18"/>
      <c r="J38" s="18"/>
      <c r="K38" s="18"/>
      <c r="L38" s="18"/>
    </row>
  </sheetData>
  <sheetProtection/>
  <mergeCells count="26">
    <mergeCell ref="I6:N6"/>
    <mergeCell ref="C7:D7"/>
    <mergeCell ref="C6:D6"/>
    <mergeCell ref="E7:F7"/>
    <mergeCell ref="G7:H7"/>
    <mergeCell ref="I7:J7"/>
    <mergeCell ref="K7:L7"/>
    <mergeCell ref="M7:N7"/>
    <mergeCell ref="E6:H6"/>
    <mergeCell ref="B3:N3"/>
    <mergeCell ref="C5:D5"/>
    <mergeCell ref="E5:F5"/>
    <mergeCell ref="G5:H5"/>
    <mergeCell ref="I5:J5"/>
    <mergeCell ref="K5:L5"/>
    <mergeCell ref="M5:N5"/>
    <mergeCell ref="U7:X7"/>
    <mergeCell ref="O7:P7"/>
    <mergeCell ref="O5:P5"/>
    <mergeCell ref="Q5:R5"/>
    <mergeCell ref="S5:T5"/>
    <mergeCell ref="U5:V5"/>
    <mergeCell ref="W5:X5"/>
    <mergeCell ref="O6:X6"/>
    <mergeCell ref="Q7:R7"/>
    <mergeCell ref="S7:T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C10"/>
  <sheetViews>
    <sheetView zoomScalePageLayoutView="0" workbookViewId="0" topLeftCell="A1">
      <selection activeCell="F24" sqref="F24"/>
    </sheetView>
  </sheetViews>
  <sheetFormatPr defaultColWidth="9.140625" defaultRowHeight="15"/>
  <cols>
    <col min="1" max="1" width="3.57421875" style="0" customWidth="1"/>
    <col min="2" max="2" width="53.8515625" style="0" customWidth="1"/>
    <col min="3" max="3" width="30.00390625" style="0" customWidth="1"/>
  </cols>
  <sheetData>
    <row r="1" spans="2:3" ht="15">
      <c r="B1" s="3"/>
      <c r="C1" s="25" t="s">
        <v>87</v>
      </c>
    </row>
    <row r="2" spans="2:3" ht="15">
      <c r="B2" s="3"/>
      <c r="C2" s="3"/>
    </row>
    <row r="3" spans="2:3" ht="30.75" customHeight="1">
      <c r="B3" s="98" t="s">
        <v>88</v>
      </c>
      <c r="C3" s="98"/>
    </row>
    <row r="4" spans="2:3" ht="15">
      <c r="B4" s="3"/>
      <c r="C4" s="3"/>
    </row>
    <row r="5" spans="2:3" ht="15.75">
      <c r="B5" s="29"/>
      <c r="C5" s="24"/>
    </row>
    <row r="6" spans="2:3" ht="47.25">
      <c r="B6" s="23" t="s">
        <v>89</v>
      </c>
      <c r="C6" s="30" t="s">
        <v>7</v>
      </c>
    </row>
    <row r="7" spans="2:3" ht="47.25">
      <c r="B7" s="22" t="s">
        <v>90</v>
      </c>
      <c r="C7" s="30" t="s">
        <v>7</v>
      </c>
    </row>
    <row r="8" spans="2:3" ht="31.5">
      <c r="B8" s="23" t="s">
        <v>91</v>
      </c>
      <c r="C8" s="30" t="s">
        <v>7</v>
      </c>
    </row>
    <row r="9" spans="2:3" ht="31.5">
      <c r="B9" s="23" t="s">
        <v>92</v>
      </c>
      <c r="C9" s="30" t="s">
        <v>7</v>
      </c>
    </row>
    <row r="10" spans="2:3" ht="47.25">
      <c r="B10" s="23" t="s">
        <v>93</v>
      </c>
      <c r="C10" s="30" t="s">
        <v>7</v>
      </c>
    </row>
  </sheetData>
  <sheetProtection/>
  <mergeCells count="1">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C10"/>
  <sheetViews>
    <sheetView zoomScalePageLayoutView="0" workbookViewId="0" topLeftCell="A1">
      <selection activeCell="B18" sqref="B18"/>
    </sheetView>
  </sheetViews>
  <sheetFormatPr defaultColWidth="9.140625" defaultRowHeight="15"/>
  <cols>
    <col min="1" max="1" width="3.7109375" style="0" customWidth="1"/>
    <col min="2" max="2" width="53.8515625" style="0" customWidth="1"/>
    <col min="3" max="3" width="30.00390625" style="0" customWidth="1"/>
  </cols>
  <sheetData>
    <row r="1" spans="2:3" ht="15">
      <c r="B1" s="3"/>
      <c r="C1" s="25" t="s">
        <v>94</v>
      </c>
    </row>
    <row r="2" spans="2:3" ht="15">
      <c r="B2" s="3"/>
      <c r="C2" s="3"/>
    </row>
    <row r="3" spans="2:3" ht="36.75" customHeight="1">
      <c r="B3" s="98" t="s">
        <v>95</v>
      </c>
      <c r="C3" s="98"/>
    </row>
    <row r="4" spans="2:3" ht="15">
      <c r="B4" s="3"/>
      <c r="C4" s="3"/>
    </row>
    <row r="5" spans="2:3" ht="15.75">
      <c r="B5" s="29"/>
      <c r="C5" s="24"/>
    </row>
    <row r="6" spans="2:3" ht="63">
      <c r="B6" s="23" t="s">
        <v>96</v>
      </c>
      <c r="C6" s="30" t="s">
        <v>7</v>
      </c>
    </row>
    <row r="7" spans="2:3" ht="63">
      <c r="B7" s="22" t="s">
        <v>97</v>
      </c>
      <c r="C7" s="30" t="s">
        <v>7</v>
      </c>
    </row>
    <row r="8" spans="2:3" ht="47.25">
      <c r="B8" s="23" t="s">
        <v>98</v>
      </c>
      <c r="C8" s="30" t="s">
        <v>7</v>
      </c>
    </row>
    <row r="9" spans="2:3" ht="47.25">
      <c r="B9" s="23" t="s">
        <v>99</v>
      </c>
      <c r="C9" s="30" t="s">
        <v>7</v>
      </c>
    </row>
    <row r="10" spans="2:3" ht="63">
      <c r="B10" s="23" t="s">
        <v>100</v>
      </c>
      <c r="C10" s="30" t="s">
        <v>7</v>
      </c>
    </row>
  </sheetData>
  <sheetProtection/>
  <mergeCells count="1">
    <mergeCell ref="B3:C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C10"/>
  <sheetViews>
    <sheetView zoomScalePageLayoutView="0" workbookViewId="0" topLeftCell="A1">
      <selection activeCell="B20" sqref="B20"/>
    </sheetView>
  </sheetViews>
  <sheetFormatPr defaultColWidth="9.140625" defaultRowHeight="15"/>
  <cols>
    <col min="1" max="1" width="5.140625" style="0" customWidth="1"/>
    <col min="2" max="2" width="53.8515625" style="0" customWidth="1"/>
    <col min="3" max="3" width="30.00390625" style="0" customWidth="1"/>
  </cols>
  <sheetData>
    <row r="1" spans="2:3" ht="15">
      <c r="B1" s="3"/>
      <c r="C1" s="25" t="s">
        <v>101</v>
      </c>
    </row>
    <row r="2" spans="2:3" ht="15">
      <c r="B2" s="3"/>
      <c r="C2" s="3"/>
    </row>
    <row r="3" spans="2:3" ht="33" customHeight="1">
      <c r="B3" s="98" t="s">
        <v>102</v>
      </c>
      <c r="C3" s="98"/>
    </row>
    <row r="4" spans="2:3" ht="15">
      <c r="B4" s="3"/>
      <c r="C4" s="3"/>
    </row>
    <row r="5" spans="2:3" ht="15.75">
      <c r="B5" s="29"/>
      <c r="C5" s="24"/>
    </row>
    <row r="6" spans="2:3" ht="63">
      <c r="B6" s="23" t="s">
        <v>103</v>
      </c>
      <c r="C6" s="30" t="s">
        <v>7</v>
      </c>
    </row>
    <row r="7" spans="2:3" ht="47.25">
      <c r="B7" s="22" t="s">
        <v>104</v>
      </c>
      <c r="C7" s="30" t="s">
        <v>7</v>
      </c>
    </row>
    <row r="8" spans="2:3" ht="47.25">
      <c r="B8" s="23" t="s">
        <v>105</v>
      </c>
      <c r="C8" s="30" t="s">
        <v>7</v>
      </c>
    </row>
    <row r="9" spans="2:3" ht="47.25">
      <c r="B9" s="23" t="s">
        <v>106</v>
      </c>
      <c r="C9" s="30" t="s">
        <v>7</v>
      </c>
    </row>
    <row r="10" spans="2:3" ht="63">
      <c r="B10" s="23" t="s">
        <v>107</v>
      </c>
      <c r="C10" s="30" t="s">
        <v>7</v>
      </c>
    </row>
  </sheetData>
  <sheetProtection/>
  <mergeCells count="1">
    <mergeCell ref="B3:C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C10"/>
  <sheetViews>
    <sheetView zoomScalePageLayoutView="0" workbookViewId="0" topLeftCell="A1">
      <selection activeCell="E8" sqref="E8"/>
    </sheetView>
  </sheetViews>
  <sheetFormatPr defaultColWidth="9.140625" defaultRowHeight="15"/>
  <cols>
    <col min="1" max="1" width="3.8515625" style="0" customWidth="1"/>
    <col min="2" max="2" width="53.8515625" style="0" customWidth="1"/>
    <col min="3" max="3" width="30.00390625" style="0" customWidth="1"/>
  </cols>
  <sheetData>
    <row r="1" spans="2:3" ht="15">
      <c r="B1" s="3"/>
      <c r="C1" s="25" t="s">
        <v>108</v>
      </c>
    </row>
    <row r="2" spans="2:3" ht="15">
      <c r="B2" s="3"/>
      <c r="C2" s="3"/>
    </row>
    <row r="3" spans="2:3" ht="61.5" customHeight="1">
      <c r="B3" s="98" t="s">
        <v>109</v>
      </c>
      <c r="C3" s="98"/>
    </row>
    <row r="4" spans="2:3" ht="15">
      <c r="B4" s="3"/>
      <c r="C4" s="3"/>
    </row>
    <row r="5" spans="2:3" ht="15.75">
      <c r="B5" s="29"/>
      <c r="C5" s="24"/>
    </row>
    <row r="6" spans="2:3" ht="94.5">
      <c r="B6" s="23" t="s">
        <v>110</v>
      </c>
      <c r="C6" s="30" t="s">
        <v>7</v>
      </c>
    </row>
    <row r="7" spans="2:3" ht="94.5">
      <c r="B7" s="22" t="s">
        <v>111</v>
      </c>
      <c r="C7" s="30" t="s">
        <v>7</v>
      </c>
    </row>
    <row r="8" spans="2:3" ht="78.75">
      <c r="B8" s="23" t="s">
        <v>112</v>
      </c>
      <c r="C8" s="30" t="s">
        <v>7</v>
      </c>
    </row>
    <row r="9" spans="2:3" ht="94.5">
      <c r="B9" s="23" t="s">
        <v>113</v>
      </c>
      <c r="C9" s="30" t="s">
        <v>7</v>
      </c>
    </row>
    <row r="10" spans="2:3" ht="94.5">
      <c r="B10" s="23" t="s">
        <v>114</v>
      </c>
      <c r="C10" s="30" t="s">
        <v>7</v>
      </c>
    </row>
  </sheetData>
  <sheetProtection/>
  <mergeCells count="1">
    <mergeCell ref="B3:C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G52"/>
  <sheetViews>
    <sheetView zoomScalePageLayoutView="0" workbookViewId="0" topLeftCell="A4">
      <selection activeCell="M9" sqref="M9"/>
    </sheetView>
  </sheetViews>
  <sheetFormatPr defaultColWidth="9.140625" defaultRowHeight="15"/>
  <cols>
    <col min="2" max="2" width="53.8515625" style="0" customWidth="1"/>
    <col min="3" max="6" width="26.7109375" style="0" customWidth="1"/>
    <col min="7" max="7" width="26.7109375" style="103" customWidth="1"/>
  </cols>
  <sheetData>
    <row r="1" spans="2:5" ht="15">
      <c r="B1" s="3"/>
      <c r="C1" s="25"/>
      <c r="D1" s="25"/>
      <c r="E1" s="25" t="s">
        <v>170</v>
      </c>
    </row>
    <row r="2" spans="2:3" ht="15">
      <c r="B2" s="3"/>
      <c r="C2" s="3"/>
    </row>
    <row r="3" spans="2:7" ht="15.75" customHeight="1">
      <c r="B3" s="99" t="s">
        <v>115</v>
      </c>
      <c r="C3" s="99"/>
      <c r="D3" s="99"/>
      <c r="E3" s="99"/>
      <c r="F3" s="99"/>
      <c r="G3" s="99"/>
    </row>
    <row r="4" spans="2:7" s="3" customFormat="1" ht="15.75">
      <c r="B4" s="100" t="s">
        <v>20</v>
      </c>
      <c r="C4" s="100"/>
      <c r="D4" s="100"/>
      <c r="E4" s="100"/>
      <c r="F4" s="100"/>
      <c r="G4" s="103"/>
    </row>
    <row r="6" spans="2:7" s="3" customFormat="1" ht="15.75">
      <c r="B6" s="29"/>
      <c r="C6" s="39" t="s">
        <v>62</v>
      </c>
      <c r="D6" s="62" t="s">
        <v>63</v>
      </c>
      <c r="E6" s="62" t="s">
        <v>228</v>
      </c>
      <c r="F6" s="79" t="s">
        <v>229</v>
      </c>
      <c r="G6" s="79" t="s">
        <v>230</v>
      </c>
    </row>
    <row r="7" spans="2:7" ht="31.5">
      <c r="B7" s="23" t="s">
        <v>116</v>
      </c>
      <c r="C7" s="14">
        <v>59772.72</v>
      </c>
      <c r="D7" s="14">
        <v>58545.37</v>
      </c>
      <c r="E7" s="14">
        <v>55481.49</v>
      </c>
      <c r="F7" s="14">
        <v>57315.64739</v>
      </c>
      <c r="G7" s="14">
        <v>67627.43202</v>
      </c>
    </row>
    <row r="8" spans="2:7" ht="47.25" customHeight="1">
      <c r="B8" s="23" t="s">
        <v>118</v>
      </c>
      <c r="C8" s="14">
        <v>70510.16</v>
      </c>
      <c r="D8" s="14">
        <v>74523.45</v>
      </c>
      <c r="E8" s="14">
        <v>71529.13</v>
      </c>
      <c r="F8" s="14">
        <v>70397.85722</v>
      </c>
      <c r="G8" s="14">
        <v>79353.5262</v>
      </c>
    </row>
    <row r="9" spans="2:7" ht="31.5">
      <c r="B9" s="23" t="s">
        <v>117</v>
      </c>
      <c r="C9" s="13" t="s">
        <v>7</v>
      </c>
      <c r="D9" s="13" t="s">
        <v>7</v>
      </c>
      <c r="E9" s="13" t="s">
        <v>7</v>
      </c>
      <c r="F9" s="13" t="s">
        <v>7</v>
      </c>
      <c r="G9" s="13" t="s">
        <v>7</v>
      </c>
    </row>
    <row r="10" spans="2:7" ht="47.25">
      <c r="B10" s="23" t="s">
        <v>119</v>
      </c>
      <c r="C10" s="14">
        <v>43515.52</v>
      </c>
      <c r="D10" s="14">
        <v>43565.35</v>
      </c>
      <c r="E10" s="14">
        <v>41101.8</v>
      </c>
      <c r="F10" s="14">
        <v>41165.02027</v>
      </c>
      <c r="G10" s="14">
        <v>48728.68848</v>
      </c>
    </row>
    <row r="11" spans="2:7" s="3" customFormat="1" ht="31.5" customHeight="1">
      <c r="B11" s="33" t="s">
        <v>121</v>
      </c>
      <c r="C11" s="14">
        <v>43515.52</v>
      </c>
      <c r="D11" s="14">
        <f>D10</f>
        <v>43565.35</v>
      </c>
      <c r="E11" s="14">
        <f>E10</f>
        <v>41101.8</v>
      </c>
      <c r="F11" s="14">
        <f>F10</f>
        <v>41165.02027</v>
      </c>
      <c r="G11" s="14">
        <f>G10-G15</f>
        <v>47676.93872</v>
      </c>
    </row>
    <row r="12" spans="2:7" s="3" customFormat="1" ht="31.5">
      <c r="B12" s="34" t="s">
        <v>2</v>
      </c>
      <c r="C12" s="14">
        <f>C11/C13*1000</f>
        <v>5474.407779692788</v>
      </c>
      <c r="D12" s="14">
        <f>D11/D13*1000</f>
        <v>5654.063391450382</v>
      </c>
      <c r="E12" s="14">
        <f>E11/E13*1000</f>
        <v>5850.822517021803</v>
      </c>
      <c r="F12" s="14">
        <f>F11/F13*1000</f>
        <v>5908.4065064922115</v>
      </c>
      <c r="G12" s="14">
        <f>G11/G13*1000</f>
        <v>6143.902940718998</v>
      </c>
    </row>
    <row r="13" spans="2:7" s="3" customFormat="1" ht="15.75">
      <c r="B13" s="34" t="s">
        <v>3</v>
      </c>
      <c r="C13" s="14">
        <v>7948.9</v>
      </c>
      <c r="D13" s="14">
        <v>7705.14</v>
      </c>
      <c r="E13" s="14">
        <v>7024.961</v>
      </c>
      <c r="F13" s="14">
        <v>6967.195</v>
      </c>
      <c r="G13" s="14">
        <v>7760.041</v>
      </c>
    </row>
    <row r="14" spans="2:7" s="3" customFormat="1" ht="15.75">
      <c r="B14" s="34" t="s">
        <v>0</v>
      </c>
      <c r="C14" s="13" t="s">
        <v>5</v>
      </c>
      <c r="D14" s="13" t="s">
        <v>5</v>
      </c>
      <c r="E14" s="13" t="s">
        <v>5</v>
      </c>
      <c r="F14" s="13" t="s">
        <v>5</v>
      </c>
      <c r="G14" s="13" t="s">
        <v>5</v>
      </c>
    </row>
    <row r="15" spans="2:7" s="3" customFormat="1" ht="15.75">
      <c r="B15" s="33" t="s">
        <v>122</v>
      </c>
      <c r="C15" s="14" t="s">
        <v>7</v>
      </c>
      <c r="D15" s="14" t="s">
        <v>7</v>
      </c>
      <c r="E15" s="14" t="s">
        <v>7</v>
      </c>
      <c r="F15" s="14" t="s">
        <v>7</v>
      </c>
      <c r="G15" s="14">
        <v>1051.74976</v>
      </c>
    </row>
    <row r="16" spans="2:7" s="3" customFormat="1" ht="15.75">
      <c r="B16" s="34" t="s">
        <v>1</v>
      </c>
      <c r="C16" s="14" t="s">
        <v>7</v>
      </c>
      <c r="D16" s="14" t="s">
        <v>7</v>
      </c>
      <c r="E16" s="14" t="s">
        <v>7</v>
      </c>
      <c r="F16" s="14" t="s">
        <v>7</v>
      </c>
      <c r="G16" s="14">
        <f>G15/G17*1000</f>
        <v>9561.361454545453</v>
      </c>
    </row>
    <row r="17" spans="2:7" s="3" customFormat="1" ht="15.75">
      <c r="B17" s="34" t="s">
        <v>4</v>
      </c>
      <c r="C17" s="14" t="s">
        <v>7</v>
      </c>
      <c r="D17" s="14" t="s">
        <v>7</v>
      </c>
      <c r="E17" s="14" t="s">
        <v>7</v>
      </c>
      <c r="F17" s="14" t="s">
        <v>7</v>
      </c>
      <c r="G17" s="14">
        <v>110</v>
      </c>
    </row>
    <row r="18" spans="2:7" s="3" customFormat="1" ht="15.75">
      <c r="B18" s="34" t="s">
        <v>0</v>
      </c>
      <c r="C18" s="13" t="s">
        <v>7</v>
      </c>
      <c r="D18" s="13" t="s">
        <v>7</v>
      </c>
      <c r="E18" s="13" t="s">
        <v>7</v>
      </c>
      <c r="F18" s="13" t="s">
        <v>7</v>
      </c>
      <c r="G18" s="13" t="s">
        <v>7</v>
      </c>
    </row>
    <row r="19" spans="2:7" ht="78.75">
      <c r="B19" s="23" t="s">
        <v>120</v>
      </c>
      <c r="C19" s="14">
        <v>10696.54</v>
      </c>
      <c r="D19" s="14">
        <v>12642.67</v>
      </c>
      <c r="E19" s="14">
        <v>14078.65</v>
      </c>
      <c r="F19" s="14">
        <v>12414.65126</v>
      </c>
      <c r="G19" s="14">
        <v>12885.91075</v>
      </c>
    </row>
    <row r="20" spans="2:7" ht="15.75">
      <c r="B20" s="35" t="s">
        <v>17</v>
      </c>
      <c r="C20" s="13">
        <v>4.09</v>
      </c>
      <c r="D20" s="37">
        <f>D19/D21*1000</f>
        <v>4.838232795372197</v>
      </c>
      <c r="E20" s="37">
        <f>E19/E21*1000</f>
        <v>5.589844723998774</v>
      </c>
      <c r="F20" s="37">
        <f>F19/F21*1000</f>
        <v>5.2578209944358285</v>
      </c>
      <c r="G20" s="37">
        <f>G19/G21*1000</f>
        <v>5.240639906655284</v>
      </c>
    </row>
    <row r="21" spans="2:7" ht="15.75">
      <c r="B21" s="35" t="s">
        <v>148</v>
      </c>
      <c r="C21" s="36">
        <v>2612672</v>
      </c>
      <c r="D21" s="36">
        <v>2613076</v>
      </c>
      <c r="E21" s="36">
        <v>2518612</v>
      </c>
      <c r="F21" s="36">
        <v>2361178</v>
      </c>
      <c r="G21" s="36">
        <v>2458843</v>
      </c>
    </row>
    <row r="22" spans="2:7" ht="31.5">
      <c r="B22" s="23" t="s">
        <v>123</v>
      </c>
      <c r="C22" s="13">
        <v>954.77</v>
      </c>
      <c r="D22" s="37">
        <f>874.59576+244.63876+22.79112</f>
        <v>1142.02564</v>
      </c>
      <c r="E22" s="37">
        <f>668.33705+231.08195+25.94172</f>
        <v>925.36072</v>
      </c>
      <c r="F22" s="37">
        <f>538.3677+383.69025+30.29382</f>
        <v>952.35177</v>
      </c>
      <c r="G22" s="37">
        <f>712.16424+334.61524+32.56866</f>
        <v>1079.3481399999998</v>
      </c>
    </row>
    <row r="23" spans="2:7" ht="31.5">
      <c r="B23" s="23" t="s">
        <v>124</v>
      </c>
      <c r="C23" s="13" t="s">
        <v>7</v>
      </c>
      <c r="D23" s="13">
        <v>469.88</v>
      </c>
      <c r="E23" s="13">
        <v>227.88</v>
      </c>
      <c r="F23" s="13">
        <v>226.91469</v>
      </c>
      <c r="G23" s="13">
        <v>547.37246</v>
      </c>
    </row>
    <row r="24" spans="2:7" ht="47.25">
      <c r="B24" s="23" t="s">
        <v>125</v>
      </c>
      <c r="C24" s="14">
        <v>5036.27</v>
      </c>
      <c r="D24" s="14">
        <f>3834.4828+1207.61276</f>
        <v>5042.09556</v>
      </c>
      <c r="E24" s="14">
        <f>4216.20746+1328.87084</f>
        <v>5545.078299999999</v>
      </c>
      <c r="F24" s="14">
        <f>4056.53459+1091.29795</f>
        <v>5147.83254</v>
      </c>
      <c r="G24" s="14">
        <f>3913.38622+1002.11402</f>
        <v>4915.500239999999</v>
      </c>
    </row>
    <row r="25" spans="2:7" ht="47.25">
      <c r="B25" s="23" t="s">
        <v>126</v>
      </c>
      <c r="C25" s="13">
        <v>1560.21</v>
      </c>
      <c r="D25" s="37">
        <f>1530.32012+478.98885</f>
        <v>2009.30897</v>
      </c>
      <c r="E25" s="37">
        <f>1761.88256+551.46923</f>
        <v>2313.35179</v>
      </c>
      <c r="F25" s="37">
        <f>1808.03287+446.24038</f>
        <v>2254.27325</v>
      </c>
      <c r="G25" s="37">
        <f>1475.83714+339.36832</f>
        <v>1815.2054600000001</v>
      </c>
    </row>
    <row r="26" spans="2:7" ht="31.5">
      <c r="B26" s="23" t="s">
        <v>127</v>
      </c>
      <c r="C26" s="13">
        <v>71.11</v>
      </c>
      <c r="D26" s="13">
        <v>63.57</v>
      </c>
      <c r="E26" s="37">
        <v>19.05573</v>
      </c>
      <c r="F26" s="37">
        <v>12.9837</v>
      </c>
      <c r="G26" s="37">
        <v>0</v>
      </c>
    </row>
    <row r="27" spans="2:7" ht="31.5">
      <c r="B27" s="23" t="s">
        <v>128</v>
      </c>
      <c r="C27" s="14">
        <v>564</v>
      </c>
      <c r="D27" s="14">
        <v>564</v>
      </c>
      <c r="E27" s="14">
        <v>564</v>
      </c>
      <c r="F27" s="14">
        <v>564</v>
      </c>
      <c r="G27" s="14">
        <v>564</v>
      </c>
    </row>
    <row r="28" spans="2:7" ht="47.25">
      <c r="B28" s="23" t="s">
        <v>129</v>
      </c>
      <c r="C28" s="37">
        <f>C8-C10-C19-C22-C24-C25-C26-C27-C29-C30-C31</f>
        <v>1122.3000000000054</v>
      </c>
      <c r="D28" s="37">
        <f>D8-D10-D19-D22-D23-D24-D25-D26-D27-D29-D30-D31</f>
        <v>1125.52983</v>
      </c>
      <c r="E28" s="37">
        <f>E8-E10-E19-E22-E23-E24-E25-E26-E27-E29-E30-E31</f>
        <v>973.2898900000022</v>
      </c>
      <c r="F28" s="37">
        <f>F8-F10-F19-F22-F23-F24-F25-F26-F27-F29-F30-F31</f>
        <v>698.9710800000069</v>
      </c>
      <c r="G28" s="37">
        <f>G8-G10-G19-G22-G23-G24-G25-G26-G27-G29-G30-G31</f>
        <v>965.7245499999975</v>
      </c>
    </row>
    <row r="29" spans="2:7" ht="47.25">
      <c r="B29" s="23" t="s">
        <v>130</v>
      </c>
      <c r="C29" s="37">
        <v>5817.61</v>
      </c>
      <c r="D29" s="37">
        <v>5343.67</v>
      </c>
      <c r="E29" s="37">
        <v>4715.09795</v>
      </c>
      <c r="F29" s="37">
        <v>5695.96365</v>
      </c>
      <c r="G29" s="37">
        <v>6873.17079</v>
      </c>
    </row>
    <row r="30" spans="2:7" ht="110.25">
      <c r="B30" s="23" t="s">
        <v>131</v>
      </c>
      <c r="C30" s="37">
        <v>422.11</v>
      </c>
      <c r="D30" s="37">
        <v>1838.34</v>
      </c>
      <c r="E30" s="37">
        <v>846.34179</v>
      </c>
      <c r="F30" s="37">
        <v>998.04676</v>
      </c>
      <c r="G30" s="37">
        <v>731.47408</v>
      </c>
    </row>
    <row r="31" spans="2:7" ht="47.25">
      <c r="B31" s="23" t="s">
        <v>132</v>
      </c>
      <c r="C31" s="37">
        <v>749.72</v>
      </c>
      <c r="D31" s="37">
        <v>717.01</v>
      </c>
      <c r="E31" s="37">
        <v>219.22383</v>
      </c>
      <c r="F31" s="37">
        <v>266.84825</v>
      </c>
      <c r="G31" s="37">
        <v>247.13125</v>
      </c>
    </row>
    <row r="32" spans="2:7" ht="78.75">
      <c r="B32" s="23" t="s">
        <v>133</v>
      </c>
      <c r="C32" s="24" t="s">
        <v>7</v>
      </c>
      <c r="D32" s="50" t="s">
        <v>7</v>
      </c>
      <c r="E32" s="13" t="s">
        <v>7</v>
      </c>
      <c r="F32" s="13" t="s">
        <v>7</v>
      </c>
      <c r="G32" s="13" t="s">
        <v>7</v>
      </c>
    </row>
    <row r="33" spans="2:7" ht="63">
      <c r="B33" s="23" t="s">
        <v>134</v>
      </c>
      <c r="C33" s="13" t="s">
        <v>7</v>
      </c>
      <c r="D33" s="13" t="s">
        <v>7</v>
      </c>
      <c r="E33" s="13" t="s">
        <v>7</v>
      </c>
      <c r="F33" s="13" t="s">
        <v>7</v>
      </c>
      <c r="G33" s="13" t="s">
        <v>7</v>
      </c>
    </row>
    <row r="34" spans="2:7" ht="47.25">
      <c r="B34" s="23" t="s">
        <v>135</v>
      </c>
      <c r="C34" s="14">
        <v>2325.8</v>
      </c>
      <c r="D34" s="14">
        <v>176.99</v>
      </c>
      <c r="E34" s="14">
        <v>-2093.33</v>
      </c>
      <c r="F34" s="14">
        <v>-424.16993</v>
      </c>
      <c r="G34" s="14">
        <v>1088.31161</v>
      </c>
    </row>
    <row r="35" spans="2:7" ht="78.75">
      <c r="B35" s="23" t="s">
        <v>136</v>
      </c>
      <c r="C35" s="13" t="s">
        <v>7</v>
      </c>
      <c r="D35" s="13" t="s">
        <v>7</v>
      </c>
      <c r="E35" s="13" t="s">
        <v>7</v>
      </c>
      <c r="F35" s="13" t="s">
        <v>7</v>
      </c>
      <c r="G35" s="13" t="s">
        <v>7</v>
      </c>
    </row>
    <row r="36" spans="2:7" ht="63">
      <c r="B36" s="23" t="s">
        <v>137</v>
      </c>
      <c r="C36" s="24">
        <v>192</v>
      </c>
      <c r="D36" s="50">
        <v>192</v>
      </c>
      <c r="E36" s="13">
        <v>192</v>
      </c>
      <c r="F36" s="13">
        <v>192</v>
      </c>
      <c r="G36" s="13">
        <v>192</v>
      </c>
    </row>
    <row r="37" spans="2:7" ht="47.25">
      <c r="B37" s="23" t="s">
        <v>138</v>
      </c>
      <c r="C37" s="24">
        <v>27</v>
      </c>
      <c r="D37" s="50">
        <v>27</v>
      </c>
      <c r="E37" s="13">
        <v>27</v>
      </c>
      <c r="F37" s="13">
        <v>27</v>
      </c>
      <c r="G37" s="13">
        <v>27</v>
      </c>
    </row>
    <row r="38" spans="2:7" ht="63">
      <c r="B38" s="23" t="s">
        <v>139</v>
      </c>
      <c r="C38" s="24">
        <v>58.99</v>
      </c>
      <c r="D38" s="11">
        <v>57.1</v>
      </c>
      <c r="E38" s="37">
        <v>52</v>
      </c>
      <c r="F38" s="37">
        <v>50.55874</v>
      </c>
      <c r="G38" s="37">
        <v>56.11437</v>
      </c>
    </row>
    <row r="39" spans="2:7" ht="63">
      <c r="B39" s="23" t="s">
        <v>140</v>
      </c>
      <c r="C39" s="13" t="s">
        <v>7</v>
      </c>
      <c r="D39" s="13" t="s">
        <v>7</v>
      </c>
      <c r="E39" s="13" t="s">
        <v>7</v>
      </c>
      <c r="F39" s="13" t="s">
        <v>7</v>
      </c>
      <c r="G39" s="13" t="s">
        <v>7</v>
      </c>
    </row>
    <row r="40" spans="2:7" ht="94.5">
      <c r="B40" s="23" t="s">
        <v>141</v>
      </c>
      <c r="C40" s="13">
        <v>43.04</v>
      </c>
      <c r="D40" s="13">
        <v>40.71</v>
      </c>
      <c r="E40" s="13">
        <v>37.99</v>
      </c>
      <c r="F40" s="37">
        <v>46.7078</v>
      </c>
      <c r="G40" s="37">
        <f>G41+G42</f>
        <v>42.99506</v>
      </c>
    </row>
    <row r="41" spans="2:7" ht="15.75">
      <c r="B41" s="35" t="s">
        <v>18</v>
      </c>
      <c r="C41" s="37">
        <f>C40-C42</f>
        <v>43.0318</v>
      </c>
      <c r="D41" s="37">
        <f>D40-D42</f>
        <v>40.7018</v>
      </c>
      <c r="E41" s="37">
        <f>E40-E42</f>
        <v>37.9818</v>
      </c>
      <c r="F41" s="37">
        <f>F40-F42</f>
        <v>46.6996</v>
      </c>
      <c r="G41" s="37">
        <v>42.98686</v>
      </c>
    </row>
    <row r="42" spans="2:7" ht="15.75">
      <c r="B42" s="35" t="s">
        <v>19</v>
      </c>
      <c r="C42" s="37">
        <v>0.0082</v>
      </c>
      <c r="D42" s="37">
        <v>0.0082</v>
      </c>
      <c r="E42" s="37">
        <v>0.0082</v>
      </c>
      <c r="F42" s="37">
        <v>0.0082</v>
      </c>
      <c r="G42" s="37">
        <v>0.0082</v>
      </c>
    </row>
    <row r="43" spans="2:7" ht="63">
      <c r="B43" s="23" t="s">
        <v>142</v>
      </c>
      <c r="C43" s="13" t="s">
        <v>7</v>
      </c>
      <c r="D43" s="13" t="s">
        <v>7</v>
      </c>
      <c r="E43" s="13" t="s">
        <v>7</v>
      </c>
      <c r="F43" s="13" t="s">
        <v>7</v>
      </c>
      <c r="G43" s="13" t="s">
        <v>7</v>
      </c>
    </row>
    <row r="44" spans="2:7" ht="31.5">
      <c r="B44" s="23" t="s">
        <v>143</v>
      </c>
      <c r="C44" s="13">
        <v>1.24</v>
      </c>
      <c r="D44" s="13">
        <v>1.11</v>
      </c>
      <c r="E44" s="13">
        <v>0.95</v>
      </c>
      <c r="F44" s="37">
        <v>0.99056</v>
      </c>
      <c r="G44" s="37">
        <v>0.90174</v>
      </c>
    </row>
    <row r="45" spans="2:7" ht="31.5">
      <c r="B45" s="23" t="s">
        <v>144</v>
      </c>
      <c r="C45" s="17">
        <v>22</v>
      </c>
      <c r="D45" s="61">
        <v>17</v>
      </c>
      <c r="E45" s="31">
        <v>16</v>
      </c>
      <c r="F45" s="31">
        <v>18</v>
      </c>
      <c r="G45" s="31">
        <v>17</v>
      </c>
    </row>
    <row r="46" spans="2:7" ht="31.5">
      <c r="B46" s="23" t="s">
        <v>145</v>
      </c>
      <c r="C46" s="17">
        <v>5</v>
      </c>
      <c r="D46" s="61">
        <v>8</v>
      </c>
      <c r="E46" s="31">
        <v>7</v>
      </c>
      <c r="F46" s="31">
        <v>5</v>
      </c>
      <c r="G46" s="31">
        <v>5</v>
      </c>
    </row>
    <row r="47" spans="2:7" ht="78.75">
      <c r="B47" s="23" t="s">
        <v>146</v>
      </c>
      <c r="C47" s="13">
        <v>168.72</v>
      </c>
      <c r="D47" s="13">
        <v>169.06</v>
      </c>
      <c r="E47" s="13">
        <v>169.95</v>
      </c>
      <c r="F47" s="13">
        <v>170.9</v>
      </c>
      <c r="G47" s="13">
        <v>170.43</v>
      </c>
    </row>
    <row r="48" spans="2:7" ht="94.5">
      <c r="B48" s="23" t="s">
        <v>147</v>
      </c>
      <c r="C48" s="14">
        <f>(C21/1000)/(C40*1000)</f>
        <v>0.060703345724907064</v>
      </c>
      <c r="D48" s="14">
        <f>(D21/1000)/(D40*1000)</f>
        <v>0.06418757062146893</v>
      </c>
      <c r="E48" s="14">
        <f>(E21/1000)/(E40*1000)</f>
        <v>0.06629670966043696</v>
      </c>
      <c r="F48" s="14">
        <f>(F21/1000)/(F40*1000)</f>
        <v>0.05055211335151731</v>
      </c>
      <c r="G48" s="14">
        <f>(G21/1000)/(G40*1000)</f>
        <v>0.05718896542998195</v>
      </c>
    </row>
    <row r="49" spans="2:7" ht="94.5">
      <c r="B49" s="23" t="s">
        <v>149</v>
      </c>
      <c r="C49" s="38">
        <v>0.28</v>
      </c>
      <c r="D49" s="38">
        <v>0.355</v>
      </c>
      <c r="E49" s="38">
        <v>0.281</v>
      </c>
      <c r="F49" s="38">
        <v>0.279</v>
      </c>
      <c r="G49" s="38">
        <v>0.221</v>
      </c>
    </row>
    <row r="50" spans="2:5" ht="15.75">
      <c r="B50" s="19"/>
      <c r="C50" s="19"/>
      <c r="D50" s="18"/>
      <c r="E50" s="18"/>
    </row>
    <row r="51" spans="2:5" ht="15.75">
      <c r="B51" s="19"/>
      <c r="C51" s="19"/>
      <c r="D51" s="18"/>
      <c r="E51" s="18"/>
    </row>
    <row r="52" spans="2:5" ht="15.75">
      <c r="B52" s="19"/>
      <c r="C52" s="19"/>
      <c r="D52" s="18"/>
      <c r="E52" s="18"/>
    </row>
  </sheetData>
  <sheetProtection/>
  <mergeCells count="2">
    <mergeCell ref="B4:F4"/>
    <mergeCell ref="B3:G3"/>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B1:G41"/>
  <sheetViews>
    <sheetView zoomScalePageLayoutView="0" workbookViewId="0" topLeftCell="A28">
      <selection activeCell="J10" sqref="J10"/>
    </sheetView>
  </sheetViews>
  <sheetFormatPr defaultColWidth="9.140625" defaultRowHeight="15"/>
  <cols>
    <col min="2" max="2" width="53.8515625" style="0" customWidth="1"/>
    <col min="3" max="6" width="27.7109375" style="0" customWidth="1"/>
    <col min="7" max="7" width="27.7109375" style="103" customWidth="1"/>
  </cols>
  <sheetData>
    <row r="1" spans="2:5" ht="15">
      <c r="B1" s="3"/>
      <c r="C1" s="25"/>
      <c r="D1" s="25"/>
      <c r="E1" s="25" t="s">
        <v>170</v>
      </c>
    </row>
    <row r="2" spans="2:3" ht="15">
      <c r="B2" s="3"/>
      <c r="C2" s="3"/>
    </row>
    <row r="3" spans="2:7" ht="15.75" customHeight="1">
      <c r="B3" s="98" t="s">
        <v>115</v>
      </c>
      <c r="C3" s="98"/>
      <c r="D3" s="98"/>
      <c r="E3" s="98"/>
      <c r="F3" s="98"/>
      <c r="G3" s="98"/>
    </row>
    <row r="4" spans="2:6" ht="15.75">
      <c r="B4" s="101" t="s">
        <v>168</v>
      </c>
      <c r="C4" s="101"/>
      <c r="D4" s="101"/>
      <c r="E4" s="101"/>
      <c r="F4" s="101"/>
    </row>
    <row r="5" spans="2:3" ht="15">
      <c r="B5" s="3"/>
      <c r="C5" s="3"/>
    </row>
    <row r="6" spans="2:7" ht="15.75">
      <c r="B6" s="29"/>
      <c r="C6" s="39" t="s">
        <v>62</v>
      </c>
      <c r="D6" s="39" t="s">
        <v>63</v>
      </c>
      <c r="E6" s="77" t="s">
        <v>228</v>
      </c>
      <c r="F6" s="77" t="s">
        <v>229</v>
      </c>
      <c r="G6" s="77" t="s">
        <v>230</v>
      </c>
    </row>
    <row r="7" spans="2:7" ht="31.5">
      <c r="B7" s="23" t="s">
        <v>116</v>
      </c>
      <c r="C7" s="53">
        <v>4366</v>
      </c>
      <c r="D7" s="53">
        <v>3372</v>
      </c>
      <c r="E7" s="53">
        <v>3501</v>
      </c>
      <c r="F7" s="53">
        <v>4663.5642</v>
      </c>
      <c r="G7" s="53">
        <v>5997.85888</v>
      </c>
    </row>
    <row r="8" spans="2:7" ht="47.25">
      <c r="B8" s="23" t="s">
        <v>118</v>
      </c>
      <c r="C8" s="53">
        <v>5903.8</v>
      </c>
      <c r="D8" s="53">
        <v>5167</v>
      </c>
      <c r="E8" s="53">
        <f>4165+200</f>
        <v>4365</v>
      </c>
      <c r="F8" s="53">
        <v>4307.71376</v>
      </c>
      <c r="G8" s="53">
        <v>5157.19483</v>
      </c>
    </row>
    <row r="9" spans="2:7" ht="31.5">
      <c r="B9" s="23" t="s">
        <v>117</v>
      </c>
      <c r="C9" s="13" t="s">
        <v>7</v>
      </c>
      <c r="D9" s="13" t="s">
        <v>7</v>
      </c>
      <c r="E9" s="13" t="s">
        <v>7</v>
      </c>
      <c r="F9" s="13" t="s">
        <v>7</v>
      </c>
      <c r="G9" s="13" t="s">
        <v>7</v>
      </c>
    </row>
    <row r="10" spans="2:7" ht="47.25">
      <c r="B10" s="23" t="s">
        <v>119</v>
      </c>
      <c r="C10" s="13" t="s">
        <v>7</v>
      </c>
      <c r="D10" s="13" t="s">
        <v>7</v>
      </c>
      <c r="E10" s="13" t="s">
        <v>7</v>
      </c>
      <c r="F10" s="13" t="s">
        <v>7</v>
      </c>
      <c r="G10" s="13" t="s">
        <v>7</v>
      </c>
    </row>
    <row r="11" spans="2:7" ht="78.75">
      <c r="B11" s="23" t="s">
        <v>120</v>
      </c>
      <c r="C11" s="53">
        <v>527.03</v>
      </c>
      <c r="D11" s="53">
        <v>476</v>
      </c>
      <c r="E11" s="53">
        <v>502</v>
      </c>
      <c r="F11" s="53">
        <v>531.10586</v>
      </c>
      <c r="G11" s="53">
        <v>680.93644</v>
      </c>
    </row>
    <row r="12" spans="2:7" ht="15.75">
      <c r="B12" s="35" t="s">
        <v>17</v>
      </c>
      <c r="C12" s="9">
        <v>4.14</v>
      </c>
      <c r="D12" s="9">
        <v>5.03</v>
      </c>
      <c r="E12" s="9">
        <v>5.84</v>
      </c>
      <c r="F12" s="9">
        <f>F11/F13*1000</f>
        <v>5.295120287933321</v>
      </c>
      <c r="G12" s="9">
        <f>G11/G13*1000</f>
        <v>5.346674623302999</v>
      </c>
    </row>
    <row r="13" spans="2:7" ht="15.75">
      <c r="B13" s="35" t="s">
        <v>148</v>
      </c>
      <c r="C13" s="8">
        <v>127360</v>
      </c>
      <c r="D13" s="8">
        <v>94522</v>
      </c>
      <c r="E13" s="8">
        <v>85911</v>
      </c>
      <c r="F13" s="8">
        <v>100301</v>
      </c>
      <c r="G13" s="8">
        <v>127357</v>
      </c>
    </row>
    <row r="14" spans="2:7" ht="31.5">
      <c r="B14" s="23" t="s">
        <v>123</v>
      </c>
      <c r="C14" s="54">
        <v>2135.5</v>
      </c>
      <c r="D14" s="54">
        <v>1912</v>
      </c>
      <c r="E14" s="54">
        <f>1600.52561+239.81057</f>
        <v>1840.33618</v>
      </c>
      <c r="F14" s="54">
        <f>1876.69059+178.25736</f>
        <v>2054.9479499999998</v>
      </c>
      <c r="G14" s="54">
        <f>2413.28721+252.47421</f>
        <v>2665.76142</v>
      </c>
    </row>
    <row r="15" spans="2:7" ht="31.5">
      <c r="B15" s="23" t="s">
        <v>124</v>
      </c>
      <c r="C15" s="8">
        <v>1192.08</v>
      </c>
      <c r="D15" s="8">
        <v>790</v>
      </c>
      <c r="E15" s="54">
        <v>11.9714</v>
      </c>
      <c r="F15" s="54">
        <v>10.55926</v>
      </c>
      <c r="G15" s="54">
        <v>14.94565</v>
      </c>
    </row>
    <row r="16" spans="2:7" ht="47.25">
      <c r="B16" s="23" t="s">
        <v>125</v>
      </c>
      <c r="C16" s="53">
        <v>954.19</v>
      </c>
      <c r="D16" s="53">
        <v>920</v>
      </c>
      <c r="E16" s="53">
        <f>721.7074+225.8944</f>
        <v>947.6018</v>
      </c>
      <c r="F16" s="53">
        <f>654.50329+179.88751</f>
        <v>834.3908</v>
      </c>
      <c r="G16" s="53">
        <f>720.34992+185.30781</f>
        <v>905.65773</v>
      </c>
    </row>
    <row r="17" spans="2:7" ht="47.25">
      <c r="B17" s="23" t="s">
        <v>126</v>
      </c>
      <c r="C17" s="54">
        <v>223.9</v>
      </c>
      <c r="D17" s="54">
        <v>236</v>
      </c>
      <c r="E17" s="54">
        <f>192.16824+60.14866</f>
        <v>252.3169</v>
      </c>
      <c r="F17" s="54">
        <f>123.59814+36.84413</f>
        <v>160.44227</v>
      </c>
      <c r="G17" s="54">
        <v>0</v>
      </c>
    </row>
    <row r="18" spans="2:7" ht="31.5">
      <c r="B18" s="23" t="s">
        <v>127</v>
      </c>
      <c r="C18" s="10">
        <v>0.423</v>
      </c>
      <c r="D18" s="10">
        <v>0.423</v>
      </c>
      <c r="E18" s="10">
        <v>0</v>
      </c>
      <c r="F18" s="10">
        <v>0</v>
      </c>
      <c r="G18" s="10">
        <v>0</v>
      </c>
    </row>
    <row r="19" spans="2:7" ht="31.5">
      <c r="B19" s="23" t="s">
        <v>128</v>
      </c>
      <c r="C19" s="13" t="s">
        <v>7</v>
      </c>
      <c r="D19" s="13" t="s">
        <v>7</v>
      </c>
      <c r="E19" s="13" t="s">
        <v>7</v>
      </c>
      <c r="F19" s="13" t="s">
        <v>7</v>
      </c>
      <c r="G19" s="13" t="s">
        <v>7</v>
      </c>
    </row>
    <row r="20" spans="2:7" ht="47.25">
      <c r="B20" s="23" t="s">
        <v>129</v>
      </c>
      <c r="C20" s="37">
        <f>C8-C11-C14-C15-C16-C17-C18-C21-C22</f>
        <v>434.3570000000004</v>
      </c>
      <c r="D20" s="55">
        <f>D8-D11-D14-D15-D16-D17-D18-D21-D22</f>
        <v>398.577</v>
      </c>
      <c r="E20" s="55">
        <f>E8-E11-E14-E15-E16-E17-E18-E21-E22</f>
        <v>436.2060199999999</v>
      </c>
      <c r="F20" s="55">
        <f>F8-F11-F14-F15-F16-F17-F18-F21-F22</f>
        <v>163.83729999999977</v>
      </c>
      <c r="G20" s="55">
        <f>G8-G11-G14-G15-G16-G17-G18-G21-G22</f>
        <v>247.26216000000093</v>
      </c>
    </row>
    <row r="21" spans="2:7" ht="47.25">
      <c r="B21" s="23" t="s">
        <v>130</v>
      </c>
      <c r="C21" s="37">
        <v>414.1</v>
      </c>
      <c r="D21" s="37">
        <v>337</v>
      </c>
      <c r="E21" s="37">
        <v>330.02341</v>
      </c>
      <c r="F21" s="37">
        <v>499.9435</v>
      </c>
      <c r="G21" s="37">
        <v>604.13279</v>
      </c>
    </row>
    <row r="22" spans="2:7" ht="110.25">
      <c r="B22" s="23" t="s">
        <v>131</v>
      </c>
      <c r="C22" s="37">
        <v>22.22</v>
      </c>
      <c r="D22" s="55">
        <v>97</v>
      </c>
      <c r="E22" s="55">
        <v>44.54429</v>
      </c>
      <c r="F22" s="55">
        <v>52.48682</v>
      </c>
      <c r="G22" s="55">
        <v>38.49864</v>
      </c>
    </row>
    <row r="23" spans="2:7" ht="47.25">
      <c r="B23" s="23" t="s">
        <v>132</v>
      </c>
      <c r="C23" s="13" t="s">
        <v>7</v>
      </c>
      <c r="D23" s="13" t="s">
        <v>7</v>
      </c>
      <c r="E23" s="13" t="s">
        <v>7</v>
      </c>
      <c r="F23" s="13" t="s">
        <v>7</v>
      </c>
      <c r="G23" s="13" t="s">
        <v>7</v>
      </c>
    </row>
    <row r="24" spans="2:7" ht="78.75">
      <c r="B24" s="23" t="s">
        <v>133</v>
      </c>
      <c r="C24" s="51" t="s">
        <v>7</v>
      </c>
      <c r="D24" s="13" t="s">
        <v>7</v>
      </c>
      <c r="E24" s="13" t="s">
        <v>7</v>
      </c>
      <c r="F24" s="13" t="s">
        <v>7</v>
      </c>
      <c r="G24" s="13" t="s">
        <v>7</v>
      </c>
    </row>
    <row r="25" spans="2:7" ht="63">
      <c r="B25" s="23" t="s">
        <v>134</v>
      </c>
      <c r="C25" s="13" t="s">
        <v>7</v>
      </c>
      <c r="D25" s="13" t="s">
        <v>7</v>
      </c>
      <c r="E25" s="13" t="s">
        <v>7</v>
      </c>
      <c r="F25" s="13" t="s">
        <v>7</v>
      </c>
      <c r="G25" s="13" t="s">
        <v>7</v>
      </c>
    </row>
    <row r="26" spans="2:7" ht="47.25">
      <c r="B26" s="23" t="s">
        <v>135</v>
      </c>
      <c r="C26" s="55">
        <v>-457.4</v>
      </c>
      <c r="D26" s="55">
        <v>-498</v>
      </c>
      <c r="E26" s="55">
        <v>35</v>
      </c>
      <c r="F26" s="55">
        <v>1085.81026</v>
      </c>
      <c r="G26" s="55">
        <v>1615.08932</v>
      </c>
    </row>
    <row r="27" spans="2:7" ht="78.75">
      <c r="B27" s="23" t="s">
        <v>136</v>
      </c>
      <c r="C27" s="13" t="s">
        <v>7</v>
      </c>
      <c r="D27" s="13" t="s">
        <v>7</v>
      </c>
      <c r="E27" s="13" t="s">
        <v>7</v>
      </c>
      <c r="F27" s="13" t="s">
        <v>7</v>
      </c>
      <c r="G27" s="13" t="s">
        <v>7</v>
      </c>
    </row>
    <row r="28" spans="2:7" ht="63">
      <c r="B28" s="23" t="s">
        <v>137</v>
      </c>
      <c r="C28" s="51">
        <v>192</v>
      </c>
      <c r="D28" s="13">
        <v>192</v>
      </c>
      <c r="E28" s="13">
        <v>192</v>
      </c>
      <c r="F28" s="13">
        <v>192</v>
      </c>
      <c r="G28" s="13">
        <v>192</v>
      </c>
    </row>
    <row r="29" spans="2:7" ht="47.25">
      <c r="B29" s="23" t="s">
        <v>138</v>
      </c>
      <c r="C29" s="51">
        <v>27</v>
      </c>
      <c r="D29" s="13">
        <v>27</v>
      </c>
      <c r="E29" s="13">
        <v>27</v>
      </c>
      <c r="F29" s="13">
        <v>27</v>
      </c>
      <c r="G29" s="13">
        <v>27</v>
      </c>
    </row>
    <row r="30" spans="2:7" ht="63">
      <c r="B30" s="23" t="s">
        <v>214</v>
      </c>
      <c r="C30" s="8">
        <v>96</v>
      </c>
      <c r="D30" s="8">
        <v>72</v>
      </c>
      <c r="E30" s="8">
        <v>65</v>
      </c>
      <c r="F30" s="54">
        <v>66.175</v>
      </c>
      <c r="G30" s="54">
        <v>79.058</v>
      </c>
    </row>
    <row r="31" spans="2:7" ht="63">
      <c r="B31" s="23" t="s">
        <v>215</v>
      </c>
      <c r="C31" s="13" t="s">
        <v>7</v>
      </c>
      <c r="D31" s="13" t="s">
        <v>7</v>
      </c>
      <c r="E31" s="13" t="s">
        <v>7</v>
      </c>
      <c r="F31" s="13" t="s">
        <v>7</v>
      </c>
      <c r="G31" s="13" t="s">
        <v>7</v>
      </c>
    </row>
    <row r="32" spans="2:7" ht="94.5">
      <c r="B32" s="23" t="s">
        <v>216</v>
      </c>
      <c r="C32" s="13">
        <v>80</v>
      </c>
      <c r="D32" s="13">
        <v>54</v>
      </c>
      <c r="E32" s="55">
        <v>51.565</v>
      </c>
      <c r="F32" s="55">
        <v>55.212</v>
      </c>
      <c r="G32" s="55">
        <v>67.309</v>
      </c>
    </row>
    <row r="33" spans="2:7" ht="15.75" hidden="1">
      <c r="B33" s="35" t="s">
        <v>18</v>
      </c>
      <c r="C33" s="44"/>
      <c r="D33" s="63"/>
      <c r="E33" s="63"/>
      <c r="F33" s="80"/>
      <c r="G33" s="104"/>
    </row>
    <row r="34" spans="2:7" ht="15.75" hidden="1">
      <c r="B34" s="35" t="s">
        <v>19</v>
      </c>
      <c r="C34" s="44"/>
      <c r="D34" s="63"/>
      <c r="E34" s="63"/>
      <c r="F34" s="80"/>
      <c r="G34" s="104"/>
    </row>
    <row r="35" spans="2:7" ht="63">
      <c r="B35" s="23" t="s">
        <v>142</v>
      </c>
      <c r="C35" s="13" t="s">
        <v>7</v>
      </c>
      <c r="D35" s="13" t="s">
        <v>7</v>
      </c>
      <c r="E35" s="13" t="s">
        <v>7</v>
      </c>
      <c r="F35" s="13" t="s">
        <v>7</v>
      </c>
      <c r="G35" s="13" t="s">
        <v>7</v>
      </c>
    </row>
    <row r="36" spans="2:7" ht="31.5">
      <c r="B36" s="23" t="s">
        <v>143</v>
      </c>
      <c r="C36" s="13" t="s">
        <v>7</v>
      </c>
      <c r="D36" s="13" t="s">
        <v>7</v>
      </c>
      <c r="E36" s="13" t="s">
        <v>7</v>
      </c>
      <c r="F36" s="13" t="s">
        <v>7</v>
      </c>
      <c r="G36" s="13" t="s">
        <v>7</v>
      </c>
    </row>
    <row r="37" spans="2:7" ht="31.5">
      <c r="B37" s="23" t="s">
        <v>144</v>
      </c>
      <c r="C37" s="31">
        <v>6</v>
      </c>
      <c r="D37" s="31">
        <v>6</v>
      </c>
      <c r="E37" s="31">
        <v>3</v>
      </c>
      <c r="F37" s="31">
        <v>4</v>
      </c>
      <c r="G37" s="31">
        <v>4</v>
      </c>
    </row>
    <row r="38" spans="2:7" ht="31.5">
      <c r="B38" s="23" t="s">
        <v>145</v>
      </c>
      <c r="C38" s="31">
        <v>1</v>
      </c>
      <c r="D38" s="31">
        <v>1</v>
      </c>
      <c r="E38" s="31">
        <v>1</v>
      </c>
      <c r="F38" s="31">
        <v>1</v>
      </c>
      <c r="G38" s="31">
        <v>0</v>
      </c>
    </row>
    <row r="39" spans="2:7" ht="78.75" hidden="1">
      <c r="B39" s="23" t="s">
        <v>146</v>
      </c>
      <c r="C39" s="43"/>
      <c r="D39" s="64"/>
      <c r="E39" s="64"/>
      <c r="F39" s="81"/>
      <c r="G39" s="105"/>
    </row>
    <row r="40" spans="2:7" ht="94.5">
      <c r="B40" s="23" t="s">
        <v>217</v>
      </c>
      <c r="C40" s="52">
        <f>(C13/1000)/(C32*1000)</f>
        <v>0.001592</v>
      </c>
      <c r="D40" s="52">
        <f>(D13/1000)/(D32*1000)</f>
        <v>0.0017504074074074076</v>
      </c>
      <c r="E40" s="52">
        <f>(E13/1000)/(E32*1000)</f>
        <v>0.0016660719480267624</v>
      </c>
      <c r="F40" s="52">
        <f>(F13/1000)/(F32*1000)</f>
        <v>0.0018166521770629574</v>
      </c>
      <c r="G40" s="52">
        <f>(G13/1000)/(G32*1000)</f>
        <v>0.0018921243815834435</v>
      </c>
    </row>
    <row r="41" spans="2:3" ht="94.5" hidden="1">
      <c r="B41" s="23" t="s">
        <v>149</v>
      </c>
      <c r="C41" s="45"/>
    </row>
  </sheetData>
  <sheetProtection/>
  <mergeCells count="2">
    <mergeCell ref="B3:G3"/>
    <mergeCell ref="B4: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2018-10-01T08:21:58Z</cp:lastPrinted>
  <dcterms:created xsi:type="dcterms:W3CDTF">2010-02-15T13:42:22Z</dcterms:created>
  <dcterms:modified xsi:type="dcterms:W3CDTF">2022-06-14T13:28:47Z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